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 activeTab="1"/>
  </bookViews>
  <sheets>
    <sheet name="Finančný_rozpočet_2015-2018_" sheetId="1" r:id="rId1"/>
    <sheet name="Finančný_rozpočet_2013 - 2016" sheetId="2" r:id="rId2"/>
  </sheets>
  <definedNames>
    <definedName name="Excel_BuiltIn_Print_Area_1">#REF!</definedName>
    <definedName name="Excel_BuiltIn_Print_Area_1_1">#REF!</definedName>
    <definedName name="Excel_BuiltIn_Print_Titles_1">#REF!</definedName>
    <definedName name="Excel_BuiltIn_Print_Titles_2">#REF!</definedName>
    <definedName name="_xlnm.Print_Titles" localSheetId="1">'Finančný_rozpočet_2013 - 2016'!$13:$13</definedName>
    <definedName name="_xlnm.Print_Titles" localSheetId="0">'Finančný_rozpočet_2015-2018_'!$9:$9</definedName>
    <definedName name="_xlnm.Print_Area" localSheetId="1">'Finančný_rozpočet_2013 - 2016'!$A$1:$K$289</definedName>
    <definedName name="_xlnm.Print_Area" localSheetId="0">'Finančný_rozpočet_2015-2018_'!$A$1:$L$242</definedName>
  </definedNames>
  <calcPr calcId="125725"/>
</workbook>
</file>

<file path=xl/calcChain.xml><?xml version="1.0" encoding="utf-8"?>
<calcChain xmlns="http://schemas.openxmlformats.org/spreadsheetml/2006/main">
  <c r="K175" i="2"/>
  <c r="K79"/>
  <c r="K82" s="1"/>
  <c r="J56" i="1"/>
  <c r="J57" s="1"/>
  <c r="J163" s="1"/>
  <c r="J183"/>
  <c r="K183"/>
  <c r="L183"/>
  <c r="L184"/>
  <c r="L185" s="1"/>
  <c r="J175" i="2"/>
  <c r="I175"/>
  <c r="H175"/>
  <c r="G175"/>
  <c r="K97"/>
  <c r="K70" i="1"/>
  <c r="L70" s="1"/>
  <c r="I111"/>
  <c r="H254" i="2"/>
  <c r="H259"/>
  <c r="H260" s="1"/>
  <c r="H273" s="1"/>
  <c r="H283" s="1"/>
  <c r="H249"/>
  <c r="H246"/>
  <c r="H242"/>
  <c r="H238"/>
  <c r="H235"/>
  <c r="H231"/>
  <c r="H228"/>
  <c r="H224"/>
  <c r="H221"/>
  <c r="H216"/>
  <c r="H209"/>
  <c r="H205"/>
  <c r="H198"/>
  <c r="H189"/>
  <c r="H182"/>
  <c r="H170"/>
  <c r="H164"/>
  <c r="H161"/>
  <c r="H153"/>
  <c r="H147"/>
  <c r="H141"/>
  <c r="H135"/>
  <c r="H129"/>
  <c r="H125"/>
  <c r="H119"/>
  <c r="H110"/>
  <c r="H103"/>
  <c r="H97"/>
  <c r="H92"/>
  <c r="H98" s="1"/>
  <c r="H87"/>
  <c r="H82"/>
  <c r="H77"/>
  <c r="H70"/>
  <c r="H64"/>
  <c r="H56"/>
  <c r="H52"/>
  <c r="H35"/>
  <c r="H272" s="1"/>
  <c r="H279" s="1"/>
  <c r="H30"/>
  <c r="H26"/>
  <c r="H264" s="1"/>
  <c r="H277" s="1"/>
  <c r="E26"/>
  <c r="F26"/>
  <c r="G26"/>
  <c r="G36" s="1"/>
  <c r="I26"/>
  <c r="J26"/>
  <c r="K26"/>
  <c r="K36"/>
  <c r="E30"/>
  <c r="E36" s="1"/>
  <c r="F30"/>
  <c r="G30"/>
  <c r="I30"/>
  <c r="J30"/>
  <c r="E35"/>
  <c r="F35"/>
  <c r="F36" s="1"/>
  <c r="G35"/>
  <c r="I35"/>
  <c r="J35"/>
  <c r="J272" s="1"/>
  <c r="E52"/>
  <c r="F52"/>
  <c r="G52"/>
  <c r="I52"/>
  <c r="J52"/>
  <c r="K52"/>
  <c r="E56"/>
  <c r="F56"/>
  <c r="G56"/>
  <c r="I56"/>
  <c r="J56"/>
  <c r="K56"/>
  <c r="E64"/>
  <c r="F64"/>
  <c r="G64"/>
  <c r="I64"/>
  <c r="J64"/>
  <c r="K64"/>
  <c r="E70"/>
  <c r="F70"/>
  <c r="G70"/>
  <c r="I70"/>
  <c r="J70"/>
  <c r="K70"/>
  <c r="E77"/>
  <c r="F77"/>
  <c r="G77"/>
  <c r="I77"/>
  <c r="J77"/>
  <c r="K77"/>
  <c r="E82"/>
  <c r="F82"/>
  <c r="G82"/>
  <c r="I82"/>
  <c r="J82"/>
  <c r="E87"/>
  <c r="F87"/>
  <c r="G87"/>
  <c r="I87"/>
  <c r="J87"/>
  <c r="K87"/>
  <c r="G92"/>
  <c r="G98" s="1"/>
  <c r="I92"/>
  <c r="J92"/>
  <c r="J98" s="1"/>
  <c r="K92"/>
  <c r="G97"/>
  <c r="I97"/>
  <c r="J97"/>
  <c r="E98"/>
  <c r="F98"/>
  <c r="E103"/>
  <c r="F103"/>
  <c r="G103"/>
  <c r="I103"/>
  <c r="J103"/>
  <c r="K103"/>
  <c r="E110"/>
  <c r="F110"/>
  <c r="G110"/>
  <c r="I110"/>
  <c r="J110"/>
  <c r="K110"/>
  <c r="E119"/>
  <c r="F119"/>
  <c r="G119"/>
  <c r="I119"/>
  <c r="J119"/>
  <c r="K119"/>
  <c r="E125"/>
  <c r="F125"/>
  <c r="G125"/>
  <c r="I125"/>
  <c r="J125"/>
  <c r="K125"/>
  <c r="E129"/>
  <c r="F129"/>
  <c r="G129"/>
  <c r="I129"/>
  <c r="J129"/>
  <c r="K129"/>
  <c r="E135"/>
  <c r="F135"/>
  <c r="G135"/>
  <c r="I135"/>
  <c r="J135"/>
  <c r="K135"/>
  <c r="E141"/>
  <c r="F141"/>
  <c r="G141"/>
  <c r="I141"/>
  <c r="J141"/>
  <c r="K141"/>
  <c r="G147"/>
  <c r="I147"/>
  <c r="J147"/>
  <c r="K147"/>
  <c r="G153"/>
  <c r="I153"/>
  <c r="J153"/>
  <c r="K153"/>
  <c r="E154"/>
  <c r="F154"/>
  <c r="G154"/>
  <c r="E161"/>
  <c r="F161"/>
  <c r="G161"/>
  <c r="I161"/>
  <c r="J161"/>
  <c r="K161"/>
  <c r="E164"/>
  <c r="F164"/>
  <c r="G164"/>
  <c r="I164"/>
  <c r="J164"/>
  <c r="K164"/>
  <c r="E170"/>
  <c r="F170"/>
  <c r="G170"/>
  <c r="I170"/>
  <c r="J170"/>
  <c r="K170"/>
  <c r="E175"/>
  <c r="F175"/>
  <c r="E182"/>
  <c r="F182"/>
  <c r="G182"/>
  <c r="I182"/>
  <c r="J182"/>
  <c r="K182"/>
  <c r="E189"/>
  <c r="F189"/>
  <c r="G189"/>
  <c r="I189"/>
  <c r="J189"/>
  <c r="K189"/>
  <c r="E198"/>
  <c r="F198"/>
  <c r="G198"/>
  <c r="I198"/>
  <c r="J198"/>
  <c r="K198"/>
  <c r="E205"/>
  <c r="F205"/>
  <c r="G205"/>
  <c r="I205"/>
  <c r="J205"/>
  <c r="K205"/>
  <c r="E209"/>
  <c r="E210" s="1"/>
  <c r="E261" s="1"/>
  <c r="F209"/>
  <c r="F210"/>
  <c r="G209"/>
  <c r="G210" s="1"/>
  <c r="I209"/>
  <c r="J209"/>
  <c r="K209"/>
  <c r="E216"/>
  <c r="F216"/>
  <c r="G216"/>
  <c r="G255" s="1"/>
  <c r="G269" s="1"/>
  <c r="I216"/>
  <c r="J216"/>
  <c r="K216"/>
  <c r="E221"/>
  <c r="F221"/>
  <c r="G221"/>
  <c r="I221"/>
  <c r="J221"/>
  <c r="K221"/>
  <c r="E224"/>
  <c r="E255" s="1"/>
  <c r="E269" s="1"/>
  <c r="E282" s="1"/>
  <c r="F224"/>
  <c r="I224"/>
  <c r="J224"/>
  <c r="K224"/>
  <c r="E228"/>
  <c r="F228"/>
  <c r="I228"/>
  <c r="J228"/>
  <c r="K228"/>
  <c r="E231"/>
  <c r="F231"/>
  <c r="G231"/>
  <c r="I231"/>
  <c r="J231"/>
  <c r="K231"/>
  <c r="E235"/>
  <c r="F235"/>
  <c r="F255" s="1"/>
  <c r="F269" s="1"/>
  <c r="I235"/>
  <c r="J235"/>
  <c r="K235"/>
  <c r="F238"/>
  <c r="G238"/>
  <c r="I238"/>
  <c r="J238"/>
  <c r="K238"/>
  <c r="E242"/>
  <c r="F242"/>
  <c r="I242"/>
  <c r="J242"/>
  <c r="K242"/>
  <c r="E246"/>
  <c r="F246"/>
  <c r="G246"/>
  <c r="I246"/>
  <c r="J246"/>
  <c r="K246"/>
  <c r="E249"/>
  <c r="F249"/>
  <c r="G249"/>
  <c r="I249"/>
  <c r="J249"/>
  <c r="K249"/>
  <c r="E254"/>
  <c r="F254"/>
  <c r="G254"/>
  <c r="I254"/>
  <c r="K254"/>
  <c r="F259"/>
  <c r="F260" s="1"/>
  <c r="F273" s="1"/>
  <c r="F283" s="1"/>
  <c r="G259"/>
  <c r="G260" s="1"/>
  <c r="G273" s="1"/>
  <c r="I259"/>
  <c r="I260"/>
  <c r="I273" s="1"/>
  <c r="I283" s="1"/>
  <c r="J259"/>
  <c r="J260"/>
  <c r="J273"/>
  <c r="J283" s="1"/>
  <c r="K259"/>
  <c r="K260"/>
  <c r="K273"/>
  <c r="E260"/>
  <c r="E273" s="1"/>
  <c r="E283" s="1"/>
  <c r="E264"/>
  <c r="E277"/>
  <c r="F264"/>
  <c r="F277" s="1"/>
  <c r="I264"/>
  <c r="I277"/>
  <c r="J264"/>
  <c r="J277" s="1"/>
  <c r="J287" s="1"/>
  <c r="K264"/>
  <c r="K277"/>
  <c r="K280" s="1"/>
  <c r="E268"/>
  <c r="F268"/>
  <c r="F278" s="1"/>
  <c r="G268"/>
  <c r="G278" s="1"/>
  <c r="I268"/>
  <c r="J268"/>
  <c r="K268"/>
  <c r="K278"/>
  <c r="E272"/>
  <c r="E279" s="1"/>
  <c r="F272"/>
  <c r="F279"/>
  <c r="G272"/>
  <c r="I272"/>
  <c r="I279"/>
  <c r="K272"/>
  <c r="K279" s="1"/>
  <c r="J278"/>
  <c r="G279"/>
  <c r="K12" i="1"/>
  <c r="L20" s="1"/>
  <c r="L216" s="1"/>
  <c r="K13"/>
  <c r="L13" s="1"/>
  <c r="K14"/>
  <c r="L14"/>
  <c r="K15"/>
  <c r="L15" s="1"/>
  <c r="K16"/>
  <c r="L16"/>
  <c r="K17"/>
  <c r="L17" s="1"/>
  <c r="L18"/>
  <c r="E20"/>
  <c r="E216"/>
  <c r="E229" s="1"/>
  <c r="F20"/>
  <c r="G20"/>
  <c r="G216"/>
  <c r="G229" s="1"/>
  <c r="H20"/>
  <c r="I20"/>
  <c r="J20"/>
  <c r="J216" s="1"/>
  <c r="J229" s="1"/>
  <c r="J22"/>
  <c r="K22"/>
  <c r="J23"/>
  <c r="K23" s="1"/>
  <c r="L23" s="1"/>
  <c r="E24"/>
  <c r="E220"/>
  <c r="E230" s="1"/>
  <c r="F24"/>
  <c r="G24"/>
  <c r="G220"/>
  <c r="G230" s="1"/>
  <c r="H24"/>
  <c r="I24"/>
  <c r="I220"/>
  <c r="I230" s="1"/>
  <c r="J26"/>
  <c r="K26"/>
  <c r="J27"/>
  <c r="K27" s="1"/>
  <c r="L27" s="1"/>
  <c r="J28"/>
  <c r="K28"/>
  <c r="L28" s="1"/>
  <c r="E29"/>
  <c r="F29"/>
  <c r="F30" s="1"/>
  <c r="F224"/>
  <c r="F231" s="1"/>
  <c r="G29"/>
  <c r="H29"/>
  <c r="H30"/>
  <c r="I29"/>
  <c r="K34"/>
  <c r="K35"/>
  <c r="L35" s="1"/>
  <c r="L38" s="1"/>
  <c r="K36"/>
  <c r="L36"/>
  <c r="K37"/>
  <c r="L37" s="1"/>
  <c r="E38"/>
  <c r="F38"/>
  <c r="G38"/>
  <c r="H38"/>
  <c r="I38"/>
  <c r="J38"/>
  <c r="K40"/>
  <c r="K41"/>
  <c r="L41" s="1"/>
  <c r="E42"/>
  <c r="F42"/>
  <c r="G42"/>
  <c r="H42"/>
  <c r="I42"/>
  <c r="J42"/>
  <c r="K44"/>
  <c r="L44" s="1"/>
  <c r="K45"/>
  <c r="L45"/>
  <c r="K46"/>
  <c r="L46" s="1"/>
  <c r="E47"/>
  <c r="F47"/>
  <c r="G47"/>
  <c r="H47"/>
  <c r="I47"/>
  <c r="J47"/>
  <c r="J49"/>
  <c r="K49" s="1"/>
  <c r="K50" s="1"/>
  <c r="E50"/>
  <c r="F50"/>
  <c r="G50"/>
  <c r="H50"/>
  <c r="I50"/>
  <c r="K52"/>
  <c r="L52" s="1"/>
  <c r="J53"/>
  <c r="K53"/>
  <c r="E54"/>
  <c r="F54"/>
  <c r="G54"/>
  <c r="H54"/>
  <c r="I54"/>
  <c r="J54"/>
  <c r="L57"/>
  <c r="E57"/>
  <c r="F57"/>
  <c r="G57"/>
  <c r="H57"/>
  <c r="I57"/>
  <c r="K57"/>
  <c r="K59"/>
  <c r="L59"/>
  <c r="L60"/>
  <c r="E60"/>
  <c r="F60"/>
  <c r="G60"/>
  <c r="H60"/>
  <c r="I60"/>
  <c r="J60"/>
  <c r="K62"/>
  <c r="L62"/>
  <c r="K63"/>
  <c r="L63" s="1"/>
  <c r="K64"/>
  <c r="L64"/>
  <c r="K65"/>
  <c r="L65" s="1"/>
  <c r="I66"/>
  <c r="J66"/>
  <c r="K66" s="1"/>
  <c r="L66" s="1"/>
  <c r="K68"/>
  <c r="L68"/>
  <c r="K69"/>
  <c r="L69" s="1"/>
  <c r="L71" s="1"/>
  <c r="E71"/>
  <c r="F71"/>
  <c r="G71"/>
  <c r="H71"/>
  <c r="I71"/>
  <c r="J71"/>
  <c r="K73"/>
  <c r="L73" s="1"/>
  <c r="L74" s="1"/>
  <c r="E74"/>
  <c r="F74"/>
  <c r="G74"/>
  <c r="H74"/>
  <c r="I74"/>
  <c r="J74"/>
  <c r="K76"/>
  <c r="L76"/>
  <c r="K77"/>
  <c r="L77" s="1"/>
  <c r="E78"/>
  <c r="F78"/>
  <c r="G78"/>
  <c r="H78"/>
  <c r="I78"/>
  <c r="J78"/>
  <c r="K80"/>
  <c r="L80" s="1"/>
  <c r="K81"/>
  <c r="L81"/>
  <c r="K82"/>
  <c r="L82" s="1"/>
  <c r="E83"/>
  <c r="F83"/>
  <c r="G83"/>
  <c r="H83"/>
  <c r="I83"/>
  <c r="J83"/>
  <c r="K85"/>
  <c r="L85" s="1"/>
  <c r="K86"/>
  <c r="L86"/>
  <c r="K87"/>
  <c r="L87" s="1"/>
  <c r="J88"/>
  <c r="K88"/>
  <c r="L88"/>
  <c r="E89"/>
  <c r="F89"/>
  <c r="G89"/>
  <c r="H89"/>
  <c r="I89"/>
  <c r="K91"/>
  <c r="L91"/>
  <c r="J92"/>
  <c r="K92" s="1"/>
  <c r="K93" s="1"/>
  <c r="E93"/>
  <c r="F93"/>
  <c r="G93"/>
  <c r="H93"/>
  <c r="I93"/>
  <c r="K95"/>
  <c r="L95"/>
  <c r="L96" s="1"/>
  <c r="E96"/>
  <c r="F96"/>
  <c r="G96"/>
  <c r="H96"/>
  <c r="I96"/>
  <c r="J96"/>
  <c r="K98"/>
  <c r="L98" s="1"/>
  <c r="L99" s="1"/>
  <c r="E99"/>
  <c r="F99"/>
  <c r="G99"/>
  <c r="H99"/>
  <c r="I99"/>
  <c r="J99"/>
  <c r="K102"/>
  <c r="L102" s="1"/>
  <c r="L105" s="1"/>
  <c r="K103"/>
  <c r="L103"/>
  <c r="K104"/>
  <c r="L104" s="1"/>
  <c r="I105"/>
  <c r="J105"/>
  <c r="J106"/>
  <c r="K106" s="1"/>
  <c r="L106" s="1"/>
  <c r="K107"/>
  <c r="L107" s="1"/>
  <c r="K108"/>
  <c r="L108"/>
  <c r="K109"/>
  <c r="L109" s="1"/>
  <c r="K110"/>
  <c r="L110"/>
  <c r="J111"/>
  <c r="K111" s="1"/>
  <c r="L111" s="1"/>
  <c r="L112" s="1"/>
  <c r="E112"/>
  <c r="F112"/>
  <c r="G112"/>
  <c r="H112"/>
  <c r="G116"/>
  <c r="G118"/>
  <c r="E118"/>
  <c r="F118"/>
  <c r="H118"/>
  <c r="I118"/>
  <c r="J118"/>
  <c r="K118"/>
  <c r="L118"/>
  <c r="K120"/>
  <c r="L121"/>
  <c r="E121"/>
  <c r="F121"/>
  <c r="G121"/>
  <c r="H121"/>
  <c r="I121"/>
  <c r="J121"/>
  <c r="E127"/>
  <c r="F127"/>
  <c r="G127"/>
  <c r="H127"/>
  <c r="I127"/>
  <c r="J127"/>
  <c r="K127"/>
  <c r="L127"/>
  <c r="K129"/>
  <c r="K130"/>
  <c r="K131"/>
  <c r="E132"/>
  <c r="F132"/>
  <c r="G132"/>
  <c r="G163" s="1"/>
  <c r="H132"/>
  <c r="I132"/>
  <c r="E138"/>
  <c r="F138"/>
  <c r="G138"/>
  <c r="H138"/>
  <c r="I138"/>
  <c r="J138"/>
  <c r="K138"/>
  <c r="L138"/>
  <c r="L140"/>
  <c r="L141"/>
  <c r="L144" s="1"/>
  <c r="L142"/>
  <c r="L143"/>
  <c r="E151"/>
  <c r="F151"/>
  <c r="G151"/>
  <c r="H151"/>
  <c r="I151"/>
  <c r="J151"/>
  <c r="K151"/>
  <c r="L151"/>
  <c r="E158"/>
  <c r="F158"/>
  <c r="G158"/>
  <c r="H158"/>
  <c r="I158"/>
  <c r="J158"/>
  <c r="K158"/>
  <c r="L158"/>
  <c r="K160"/>
  <c r="K161"/>
  <c r="L161" s="1"/>
  <c r="E162"/>
  <c r="F162"/>
  <c r="F163" s="1"/>
  <c r="F217" s="1"/>
  <c r="F218" s="1"/>
  <c r="G162"/>
  <c r="H162"/>
  <c r="H163"/>
  <c r="H217" s="1"/>
  <c r="H218" s="1"/>
  <c r="I162"/>
  <c r="J162"/>
  <c r="J165"/>
  <c r="K165" s="1"/>
  <c r="L165" s="1"/>
  <c r="J166"/>
  <c r="K166"/>
  <c r="K167"/>
  <c r="L167" s="1"/>
  <c r="J168"/>
  <c r="K168"/>
  <c r="L168" s="1"/>
  <c r="E169"/>
  <c r="F169"/>
  <c r="G169"/>
  <c r="H169"/>
  <c r="I169"/>
  <c r="J170"/>
  <c r="K170"/>
  <c r="L170" s="1"/>
  <c r="K171"/>
  <c r="L171"/>
  <c r="K172"/>
  <c r="L172" s="1"/>
  <c r="L174" s="1"/>
  <c r="L173"/>
  <c r="E174"/>
  <c r="F174"/>
  <c r="G174"/>
  <c r="H174"/>
  <c r="I174"/>
  <c r="J174"/>
  <c r="J175"/>
  <c r="K175"/>
  <c r="L175"/>
  <c r="J176"/>
  <c r="K176" s="1"/>
  <c r="L176" s="1"/>
  <c r="L177"/>
  <c r="E177"/>
  <c r="F177"/>
  <c r="G177"/>
  <c r="H177"/>
  <c r="I177"/>
  <c r="J178"/>
  <c r="K178"/>
  <c r="L178"/>
  <c r="J179"/>
  <c r="K179" s="1"/>
  <c r="K181" s="1"/>
  <c r="J180"/>
  <c r="K180"/>
  <c r="L180" s="1"/>
  <c r="E181"/>
  <c r="F181"/>
  <c r="G181"/>
  <c r="H181"/>
  <c r="I181"/>
  <c r="E185"/>
  <c r="F185"/>
  <c r="G185"/>
  <c r="H185"/>
  <c r="I185"/>
  <c r="J185"/>
  <c r="K185"/>
  <c r="J186"/>
  <c r="K186"/>
  <c r="L186"/>
  <c r="J187"/>
  <c r="K187" s="1"/>
  <c r="L187" s="1"/>
  <c r="J188"/>
  <c r="K188" s="1"/>
  <c r="L188" s="1"/>
  <c r="E189"/>
  <c r="F189"/>
  <c r="G189"/>
  <c r="H189"/>
  <c r="I189"/>
  <c r="L191"/>
  <c r="L192"/>
  <c r="E192"/>
  <c r="F192"/>
  <c r="G192"/>
  <c r="H192"/>
  <c r="I192"/>
  <c r="J192"/>
  <c r="J193"/>
  <c r="K193"/>
  <c r="L193"/>
  <c r="J194"/>
  <c r="K194" s="1"/>
  <c r="J195"/>
  <c r="E196"/>
  <c r="F196"/>
  <c r="G196"/>
  <c r="H196"/>
  <c r="I196"/>
  <c r="J197"/>
  <c r="K197" s="1"/>
  <c r="L197" s="1"/>
  <c r="J198"/>
  <c r="K198" s="1"/>
  <c r="J200"/>
  <c r="L199"/>
  <c r="E200"/>
  <c r="F200"/>
  <c r="G200"/>
  <c r="H200"/>
  <c r="I200"/>
  <c r="E203"/>
  <c r="F203"/>
  <c r="G203"/>
  <c r="H203"/>
  <c r="I203"/>
  <c r="I207"/>
  <c r="I221" s="1"/>
  <c r="I234" s="1"/>
  <c r="J203"/>
  <c r="K203"/>
  <c r="L203"/>
  <c r="J204"/>
  <c r="K204" s="1"/>
  <c r="L204" s="1"/>
  <c r="J205"/>
  <c r="K205" s="1"/>
  <c r="K206" s="1"/>
  <c r="E206"/>
  <c r="F206"/>
  <c r="G206"/>
  <c r="H206"/>
  <c r="I206"/>
  <c r="G211"/>
  <c r="G212"/>
  <c r="G225" s="1"/>
  <c r="I211"/>
  <c r="I212"/>
  <c r="I225"/>
  <c r="I235" s="1"/>
  <c r="J211"/>
  <c r="J212" s="1"/>
  <c r="J225" s="1"/>
  <c r="J235" s="1"/>
  <c r="K211"/>
  <c r="K212" s="1"/>
  <c r="K225" s="1"/>
  <c r="K235"/>
  <c r="L211"/>
  <c r="L212" s="1"/>
  <c r="L225" s="1"/>
  <c r="L235" s="1"/>
  <c r="E212"/>
  <c r="E225" s="1"/>
  <c r="E235" s="1"/>
  <c r="F212"/>
  <c r="F225"/>
  <c r="F226" s="1"/>
  <c r="H212"/>
  <c r="H225" s="1"/>
  <c r="F216"/>
  <c r="F229"/>
  <c r="H216"/>
  <c r="H229" s="1"/>
  <c r="F220"/>
  <c r="H220"/>
  <c r="H230" s="1"/>
  <c r="E224"/>
  <c r="E231"/>
  <c r="G224"/>
  <c r="I224"/>
  <c r="I231"/>
  <c r="J169"/>
  <c r="I278" i="2"/>
  <c r="E278"/>
  <c r="E280"/>
  <c r="H36"/>
  <c r="J36"/>
  <c r="I36"/>
  <c r="E287"/>
  <c r="E274"/>
  <c r="H154"/>
  <c r="H255"/>
  <c r="H269" s="1"/>
  <c r="H282" s="1"/>
  <c r="H284" s="1"/>
  <c r="H268"/>
  <c r="H278" s="1"/>
  <c r="L160" i="1"/>
  <c r="K105"/>
  <c r="K112" s="1"/>
  <c r="K78"/>
  <c r="K71"/>
  <c r="K42"/>
  <c r="L40"/>
  <c r="K38"/>
  <c r="L34"/>
  <c r="J132"/>
  <c r="K132"/>
  <c r="I216"/>
  <c r="I229"/>
  <c r="I238" s="1"/>
  <c r="J255" i="2"/>
  <c r="J269" s="1"/>
  <c r="I255"/>
  <c r="I269"/>
  <c r="I282" s="1"/>
  <c r="K154"/>
  <c r="J154"/>
  <c r="J210" s="1"/>
  <c r="J261" s="1"/>
  <c r="I154"/>
  <c r="I210" s="1"/>
  <c r="I98"/>
  <c r="K98"/>
  <c r="L92" i="1"/>
  <c r="J177"/>
  <c r="J112"/>
  <c r="K99"/>
  <c r="K96"/>
  <c r="J93"/>
  <c r="J89"/>
  <c r="H233"/>
  <c r="H236" s="1"/>
  <c r="I222"/>
  <c r="G217"/>
  <c r="K47"/>
  <c r="K74"/>
  <c r="K83"/>
  <c r="J24"/>
  <c r="J220"/>
  <c r="J230" s="1"/>
  <c r="K89"/>
  <c r="H224"/>
  <c r="E163"/>
  <c r="K121"/>
  <c r="I112"/>
  <c r="K60"/>
  <c r="J50"/>
  <c r="G30"/>
  <c r="L179"/>
  <c r="L181" s="1"/>
  <c r="K24"/>
  <c r="K220"/>
  <c r="K230" s="1"/>
  <c r="L22"/>
  <c r="L24" s="1"/>
  <c r="L220" s="1"/>
  <c r="L230" s="1"/>
  <c r="K169"/>
  <c r="L166"/>
  <c r="L169" s="1"/>
  <c r="I232"/>
  <c r="H207"/>
  <c r="E207"/>
  <c r="E221"/>
  <c r="E234" s="1"/>
  <c r="E30"/>
  <c r="I30"/>
  <c r="G238"/>
  <c r="F207"/>
  <c r="F221"/>
  <c r="F234" s="1"/>
  <c r="J189"/>
  <c r="J181"/>
  <c r="K174"/>
  <c r="H235"/>
  <c r="L205"/>
  <c r="L206"/>
  <c r="E222"/>
  <c r="K189"/>
  <c r="I226"/>
  <c r="G235"/>
  <c r="E217"/>
  <c r="E218" s="1"/>
  <c r="E213"/>
  <c r="L53"/>
  <c r="K54"/>
  <c r="K29"/>
  <c r="K224" s="1"/>
  <c r="K231" s="1"/>
  <c r="L26"/>
  <c r="L29"/>
  <c r="L224"/>
  <c r="L231" s="1"/>
  <c r="L162"/>
  <c r="F230"/>
  <c r="J206"/>
  <c r="K192"/>
  <c r="K177"/>
  <c r="L93"/>
  <c r="L54"/>
  <c r="J29"/>
  <c r="K162"/>
  <c r="L132"/>
  <c r="L89"/>
  <c r="L83"/>
  <c r="L78"/>
  <c r="L47"/>
  <c r="L42"/>
  <c r="K255" i="2"/>
  <c r="K269"/>
  <c r="K282" s="1"/>
  <c r="H210"/>
  <c r="H265"/>
  <c r="H281" s="1"/>
  <c r="H288" s="1"/>
  <c r="J282"/>
  <c r="J270"/>
  <c r="K274"/>
  <c r="K283"/>
  <c r="G274"/>
  <c r="G283"/>
  <c r="F274"/>
  <c r="F270"/>
  <c r="F282"/>
  <c r="G270"/>
  <c r="G282"/>
  <c r="G261"/>
  <c r="G265"/>
  <c r="G281" s="1"/>
  <c r="G284" s="1"/>
  <c r="E265"/>
  <c r="E266" s="1"/>
  <c r="J279"/>
  <c r="J280"/>
  <c r="J274"/>
  <c r="I280"/>
  <c r="I287"/>
  <c r="I274"/>
  <c r="F265"/>
  <c r="F261"/>
  <c r="H274"/>
  <c r="K287"/>
  <c r="K200" i="1"/>
  <c r="L198"/>
  <c r="L200" s="1"/>
  <c r="F222"/>
  <c r="K226"/>
  <c r="E233"/>
  <c r="E236" s="1"/>
  <c r="J224"/>
  <c r="L226"/>
  <c r="J238"/>
  <c r="H261" i="2"/>
  <c r="F266"/>
  <c r="F281"/>
  <c r="F284" s="1"/>
  <c r="E281"/>
  <c r="E288" s="1"/>
  <c r="E289" s="1"/>
  <c r="H266"/>
  <c r="J231" i="1"/>
  <c r="J226"/>
  <c r="G288" i="2"/>
  <c r="F288"/>
  <c r="J30" i="1" l="1"/>
  <c r="K20"/>
  <c r="K216" s="1"/>
  <c r="L229"/>
  <c r="J232"/>
  <c r="E284" i="2"/>
  <c r="E285" s="1"/>
  <c r="F233" i="1"/>
  <c r="F236" s="1"/>
  <c r="J265" i="2"/>
  <c r="I270"/>
  <c r="G233" i="1"/>
  <c r="G218"/>
  <c r="H280" i="2"/>
  <c r="H285" s="1"/>
  <c r="H287"/>
  <c r="H289" s="1"/>
  <c r="H226" i="1"/>
  <c r="H231"/>
  <c r="K30"/>
  <c r="H232"/>
  <c r="H237" s="1"/>
  <c r="K270" i="2"/>
  <c r="L30" i="1"/>
  <c r="I265" i="2"/>
  <c r="I261"/>
  <c r="H221" i="1"/>
  <c r="H213"/>
  <c r="J217"/>
  <c r="K163"/>
  <c r="G207"/>
  <c r="G221" s="1"/>
  <c r="E270" i="2"/>
  <c r="F235" i="1"/>
  <c r="L49"/>
  <c r="L50" s="1"/>
  <c r="L163" s="1"/>
  <c r="E226"/>
  <c r="K210" i="2"/>
  <c r="G226" i="1"/>
  <c r="G231"/>
  <c r="G232" s="1"/>
  <c r="L189"/>
  <c r="I163"/>
  <c r="E232"/>
  <c r="E237" s="1"/>
  <c r="J196"/>
  <c r="J207" s="1"/>
  <c r="K195"/>
  <c r="L195" s="1"/>
  <c r="F213"/>
  <c r="F280" i="2"/>
  <c r="F285" s="1"/>
  <c r="F287"/>
  <c r="F289" s="1"/>
  <c r="F232" i="1"/>
  <c r="F237" s="1"/>
  <c r="L194"/>
  <c r="H270" i="2"/>
  <c r="G264"/>
  <c r="J221" i="1" l="1"/>
  <c r="J213"/>
  <c r="L217"/>
  <c r="G277" i="2"/>
  <c r="G266"/>
  <c r="L207" i="1"/>
  <c r="L221" s="1"/>
  <c r="G222"/>
  <c r="G234"/>
  <c r="G239" s="1"/>
  <c r="G240" s="1"/>
  <c r="I266" i="2"/>
  <c r="I281"/>
  <c r="G236" i="1"/>
  <c r="G237" s="1"/>
  <c r="L232"/>
  <c r="L238"/>
  <c r="K217"/>
  <c r="K233" s="1"/>
  <c r="K213"/>
  <c r="H234"/>
  <c r="H222"/>
  <c r="L196"/>
  <c r="G213"/>
  <c r="K196"/>
  <c r="K207" s="1"/>
  <c r="K221" s="1"/>
  <c r="I217"/>
  <c r="I213"/>
  <c r="K261" i="2"/>
  <c r="K265"/>
  <c r="J233" i="1"/>
  <c r="J218"/>
  <c r="K229"/>
  <c r="J266" i="2"/>
  <c r="J281"/>
  <c r="K232" i="1" l="1"/>
  <c r="K238"/>
  <c r="I288" i="2"/>
  <c r="I289" s="1"/>
  <c r="I284"/>
  <c r="I285" s="1"/>
  <c r="J284"/>
  <c r="J285" s="1"/>
  <c r="J288"/>
  <c r="J289" s="1"/>
  <c r="J239" i="1"/>
  <c r="J240" s="1"/>
  <c r="I218"/>
  <c r="I233"/>
  <c r="G287" i="2"/>
  <c r="G289" s="1"/>
  <c r="G280"/>
  <c r="G285" s="1"/>
  <c r="J234" i="1"/>
  <c r="J236" s="1"/>
  <c r="J237" s="1"/>
  <c r="J222"/>
  <c r="K218"/>
  <c r="K266" i="2"/>
  <c r="K281"/>
  <c r="K234" i="1"/>
  <c r="K239" s="1"/>
  <c r="K222"/>
  <c r="L213"/>
  <c r="L234"/>
  <c r="L222"/>
  <c r="L233"/>
  <c r="L218"/>
  <c r="L239" l="1"/>
  <c r="L240" s="1"/>
  <c r="L236"/>
  <c r="L237" s="1"/>
  <c r="I236"/>
  <c r="I237" s="1"/>
  <c r="I239"/>
  <c r="I240" s="1"/>
  <c r="K240"/>
  <c r="K236"/>
  <c r="K237" s="1"/>
  <c r="K284" i="2"/>
  <c r="K285" s="1"/>
  <c r="K288"/>
  <c r="K289" s="1"/>
</calcChain>
</file>

<file path=xl/sharedStrings.xml><?xml version="1.0" encoding="utf-8"?>
<sst xmlns="http://schemas.openxmlformats.org/spreadsheetml/2006/main" count="719" uniqueCount="262">
  <si>
    <t>OBEC LIPTOVSKÉ SLIAČE</t>
  </si>
  <si>
    <t>a</t>
  </si>
  <si>
    <t>NÁVRH</t>
  </si>
  <si>
    <t>v eur</t>
  </si>
  <si>
    <t>Druh</t>
  </si>
  <si>
    <t>Funč.kl</t>
  </si>
  <si>
    <t>Položka EK</t>
  </si>
  <si>
    <t>Názov</t>
  </si>
  <si>
    <t>Čerpanie 2010</t>
  </si>
  <si>
    <t>Čerpanie 2011</t>
  </si>
  <si>
    <t>Upravený 2013</t>
  </si>
  <si>
    <t>Očakávaná skutočnosť 2012</t>
  </si>
  <si>
    <t>PRÍJMY</t>
  </si>
  <si>
    <t>1</t>
  </si>
  <si>
    <t>bežný rozpočet</t>
  </si>
  <si>
    <t>110</t>
  </si>
  <si>
    <t>Daň z príjmov fyzickej osoby</t>
  </si>
  <si>
    <t>120</t>
  </si>
  <si>
    <t>Daň z nehnuteľností</t>
  </si>
  <si>
    <t>130</t>
  </si>
  <si>
    <t>Dane za tovary a služby</t>
  </si>
  <si>
    <t>210</t>
  </si>
  <si>
    <t>Príjmy z vlastníctva</t>
  </si>
  <si>
    <t>220</t>
  </si>
  <si>
    <t>Administratívne a iné poplatky a platby</t>
  </si>
  <si>
    <t>Úroky</t>
  </si>
  <si>
    <t>Iné nedaňové príjmy</t>
  </si>
  <si>
    <t>312</t>
  </si>
  <si>
    <t>Transfery v rámci verejnej správy</t>
  </si>
  <si>
    <t>bežný rozpočet príjmov spolu:</t>
  </si>
  <si>
    <t>2</t>
  </si>
  <si>
    <t>kapitálový rozpočet</t>
  </si>
  <si>
    <t>233</t>
  </si>
  <si>
    <t>Príjem z predaja pozemkov a nehmotných aktív</t>
  </si>
  <si>
    <t>322</t>
  </si>
  <si>
    <t>kapitálový rozpočet príjmov spolu:</t>
  </si>
  <si>
    <t>3</t>
  </si>
  <si>
    <t>finančné operácie</t>
  </si>
  <si>
    <t>453</t>
  </si>
  <si>
    <t>Zostatok prostriedkov z predchádzajúcich rokov</t>
  </si>
  <si>
    <t>Prevod prostriedkov z peňažných fondov</t>
  </si>
  <si>
    <t>513</t>
  </si>
  <si>
    <t>Bankové úvery</t>
  </si>
  <si>
    <t>príjmové finančné operácie spolu:</t>
  </si>
  <si>
    <t xml:space="preserve">PRÍJMY CELKOM: </t>
  </si>
  <si>
    <t>VÝDAJE</t>
  </si>
  <si>
    <t>*01.1.1</t>
  </si>
  <si>
    <t>Výkonné a zákonodarné orgány  ( obec )</t>
  </si>
  <si>
    <t>Tarifný plat, osobný plat, základný plat, funkčný</t>
  </si>
  <si>
    <t>Odvody do poisťovní</t>
  </si>
  <si>
    <t>Tovary a služby</t>
  </si>
  <si>
    <t>Bežné transfery</t>
  </si>
  <si>
    <t>Výkonné a zákonodarné orgány  ( obec ) spolu:</t>
  </si>
  <si>
    <t>01.1.2</t>
  </si>
  <si>
    <t>Finančné a rozpočtové záležitosti</t>
  </si>
  <si>
    <t>Splácanie úrokov v tuzemsku</t>
  </si>
  <si>
    <t>*01.1.2</t>
  </si>
  <si>
    <t>Finančné a rozpočtové záležitosti spolu:</t>
  </si>
  <si>
    <t>01.3.3</t>
  </si>
  <si>
    <t>Iné všeobecné služby</t>
  </si>
  <si>
    <t>*01.3.3</t>
  </si>
  <si>
    <t>Iné všeobecné služby spolu:</t>
  </si>
  <si>
    <t>01.6.0</t>
  </si>
  <si>
    <t>Všeobecné verejné služby inde neklasifikované</t>
  </si>
  <si>
    <t>*01.6.0</t>
  </si>
  <si>
    <t>03.2.0</t>
  </si>
  <si>
    <t>Ochrana pred požiarmi</t>
  </si>
  <si>
    <t>*03.2.0</t>
  </si>
  <si>
    <t>Ochrana pred požiarmi spolu:</t>
  </si>
  <si>
    <t>04.5.1</t>
  </si>
  <si>
    <t>Cestná doprava</t>
  </si>
  <si>
    <t>*04.5.1</t>
  </si>
  <si>
    <t>Cestná doprava spolu:</t>
  </si>
  <si>
    <t>05.1.0</t>
  </si>
  <si>
    <t>Nakladanie s odpadmi</t>
  </si>
  <si>
    <t>*05.1.0</t>
  </si>
  <si>
    <t>Nakladanie s odpadmi spolu:</t>
  </si>
  <si>
    <t>06.2.0</t>
  </si>
  <si>
    <t>Rozvoj obcí</t>
  </si>
  <si>
    <t>Rozvoj obcí spolu:</t>
  </si>
  <si>
    <t>Rozvoj obci – Chránená dieňa</t>
  </si>
  <si>
    <t>Mzdy, platy, služobné príjmy a ostatné osobné</t>
  </si>
  <si>
    <t>*06.2.0</t>
  </si>
  <si>
    <t>Chránená dielňa spolu:</t>
  </si>
  <si>
    <t>06.4.0</t>
  </si>
  <si>
    <t>Verejné osvetlenie</t>
  </si>
  <si>
    <t>*06.4.0</t>
  </si>
  <si>
    <t>Verejné osvetlenie spolu:</t>
  </si>
  <si>
    <t>08.1.0</t>
  </si>
  <si>
    <t>Rekreačné a športové služby</t>
  </si>
  <si>
    <t>*08.1.0</t>
  </si>
  <si>
    <t>Rekreačné a športové služby spolu:</t>
  </si>
  <si>
    <t>*08.2.0</t>
  </si>
  <si>
    <t>Kultúrne služby ( KD, KSLS,práčovňa )</t>
  </si>
  <si>
    <t>630</t>
  </si>
  <si>
    <t>Kultúrne služby ( KD, KSLS,práčovňa ) spolu:</t>
  </si>
  <si>
    <t>Kultúrne služby – Knižnica</t>
  </si>
  <si>
    <t>Kultúrne služby – Knižnica spolu:</t>
  </si>
  <si>
    <t>Kultúrne služby  ostatné</t>
  </si>
  <si>
    <t>Kultúrne služby  ostatné spolu:</t>
  </si>
  <si>
    <t>08.3.0</t>
  </si>
  <si>
    <t>Vysielacie a vydavateľské služby</t>
  </si>
  <si>
    <t>*08.3.0</t>
  </si>
  <si>
    <t>Vysielacie a vydavateľské služby spolu:</t>
  </si>
  <si>
    <t>08.4.0</t>
  </si>
  <si>
    <t>Náboženské a iné spoločenské služby</t>
  </si>
  <si>
    <t>*08.4.0</t>
  </si>
  <si>
    <t>Náboženské a iné spoločenské služby spolu:</t>
  </si>
  <si>
    <t>09.1.1.1</t>
  </si>
  <si>
    <t>Predprimárne vzdelávanie s bežnou starostlivosťou</t>
  </si>
  <si>
    <t>Predprimárne vzdelávanie ( MŠ ) spolu:</t>
  </si>
  <si>
    <t>09.6.0.1</t>
  </si>
  <si>
    <t>Vedľajšie služby poskytnuté v rámci predprimárneho vzdelávania</t>
  </si>
  <si>
    <t>ŠJ pri MŠ mzdy</t>
  </si>
  <si>
    <t>ŠJ pri MŠ odvody</t>
  </si>
  <si>
    <t>ŠJ pri MŠ tovary a služby</t>
  </si>
  <si>
    <t>ŠJ pri MŠ bežné transfery</t>
  </si>
  <si>
    <t>Vedľajšie služby poskytnuté v rámci PV spolu:</t>
  </si>
  <si>
    <t>Predprimárne vzdelávanie a vedľajšie služby (MŠ a ŠJ pri MŠ )spolu:</t>
  </si>
  <si>
    <t>09.1.2.1</t>
  </si>
  <si>
    <t>Primárne vzdelávanie s bežnou starostlivosťou</t>
  </si>
  <si>
    <t>610</t>
  </si>
  <si>
    <t>620</t>
  </si>
  <si>
    <t>Poistné a príspevok do poisťovní</t>
  </si>
  <si>
    <t>*09.1.2.1</t>
  </si>
  <si>
    <t>Primárne vzdelávanie s bežnou starostlivosťou spolu:</t>
  </si>
  <si>
    <t>09.5.0</t>
  </si>
  <si>
    <t>Vzdelávanie nedefinované podľa úrovne</t>
  </si>
  <si>
    <t>*09.5.0</t>
  </si>
  <si>
    <t>Vzdelávanie nedefinované podľa úrovne spolu:</t>
  </si>
  <si>
    <t>Vzdelávanie nedefinované podľa úrovne (ŠKD)</t>
  </si>
  <si>
    <t>640</t>
  </si>
  <si>
    <t>Vzdelávanie nedefinované podľa úrovne (ŠKD) spolu:</t>
  </si>
  <si>
    <t>Vzdelávanie nedefinované podľa úrovne ( CVČ )</t>
  </si>
  <si>
    <t>09.6.0.2</t>
  </si>
  <si>
    <t>Vedľajšie služby v rámci primárneho vzdelávania</t>
  </si>
  <si>
    <t>ŠJ v ZŠ mzdy, platy, služobné príjmy a ostatné osobné</t>
  </si>
  <si>
    <t>ŠJ v ZŠ poistné a príspevok do poisťovní</t>
  </si>
  <si>
    <t>ŠJ v ZŠ tovary a služby</t>
  </si>
  <si>
    <t>ŠJ v ZŠ bežné transfery</t>
  </si>
  <si>
    <t>*09.6.0.2</t>
  </si>
  <si>
    <t>Vedľajšie služby v rámci primárneho vzdelávania spolu:</t>
  </si>
  <si>
    <t>10.2.0</t>
  </si>
  <si>
    <t>Staroba</t>
  </si>
  <si>
    <t>ZpS DSS</t>
  </si>
  <si>
    <t>*10.2.0</t>
  </si>
  <si>
    <t>Staroba -  ZpS DSS spolu:</t>
  </si>
  <si>
    <t>Opatrovateľská služba</t>
  </si>
  <si>
    <t>Staroba – OS spolu:</t>
  </si>
  <si>
    <t>10.7.0</t>
  </si>
  <si>
    <t>Sociálna pomoc občanom v hmotnej a sociálnej núdzi</t>
  </si>
  <si>
    <t>*10.7.0</t>
  </si>
  <si>
    <t>Soc.pomoc občanom v hmotnej a soc.núdzi spolu:</t>
  </si>
  <si>
    <t>bežný rozpočet výdavkov spolu:</t>
  </si>
  <si>
    <t>01.1.1.</t>
  </si>
  <si>
    <t>713</t>
  </si>
  <si>
    <t>Nákup strojov, prístrojov, zariadení, techniky a</t>
  </si>
  <si>
    <t>714</t>
  </si>
  <si>
    <t>Nákup dopravných prostriedkov všetkých druhov</t>
  </si>
  <si>
    <t>716</t>
  </si>
  <si>
    <t>Prípravná a projektová dokumentácia</t>
  </si>
  <si>
    <t>711</t>
  </si>
  <si>
    <t>Nákup pozemkov a nehmotných aktív</t>
  </si>
  <si>
    <t>717</t>
  </si>
  <si>
    <t>Realizácia stavieb a ich technického zhodnotenia</t>
  </si>
  <si>
    <t>08.2.0.3</t>
  </si>
  <si>
    <t>Klubové a špeciálne kultúrne zariadenia</t>
  </si>
  <si>
    <t>*08.2.0.3</t>
  </si>
  <si>
    <t>08.4.0.</t>
  </si>
  <si>
    <t>Rekonštrukcia a modernizácia</t>
  </si>
  <si>
    <t>Predškolská výchova bežnou starostlivosťou</t>
  </si>
  <si>
    <t>*09.1.1.1</t>
  </si>
  <si>
    <t xml:space="preserve"> Primárne vzdelávanie s bežnou starostlivosťou</t>
  </si>
  <si>
    <t>10.2.0.1</t>
  </si>
  <si>
    <t>Zariadenia sociálnych služieb - staroba</t>
  </si>
  <si>
    <t>*10.2.0.1</t>
  </si>
  <si>
    <t>kapitálový rozpočet výdavkov spolu:</t>
  </si>
  <si>
    <t>821</t>
  </si>
  <si>
    <t>Splácanie tuzemskej istiny</t>
  </si>
  <si>
    <t>výdavkové finančné operácie spolu:</t>
  </si>
  <si>
    <t>VÝDAJE CELKOM</t>
  </si>
  <si>
    <t>SUMARIZÁCIA</t>
  </si>
  <si>
    <t>Bežný rozpočet</t>
  </si>
  <si>
    <t>Bežné príjmy</t>
  </si>
  <si>
    <t>Bežné výdavky</t>
  </si>
  <si>
    <t>(+) PREBYTOK   (-) SCHODOK :</t>
  </si>
  <si>
    <t>Kapitálový rozpočet</t>
  </si>
  <si>
    <t>Kapitálové príjmy</t>
  </si>
  <si>
    <t>Kapitálové výdavky</t>
  </si>
  <si>
    <t>Finančné operácie</t>
  </si>
  <si>
    <t>Príjmové finančné operácie</t>
  </si>
  <si>
    <t>Výdavkové finančné operácie</t>
  </si>
  <si>
    <t>Celkový rozpočet obce</t>
  </si>
  <si>
    <t>Príjmy celkom:</t>
  </si>
  <si>
    <t>Výdavky celkom</t>
  </si>
  <si>
    <t xml:space="preserve">PRÍJMY CELKOM - VÝDAVKY CELKOM </t>
  </si>
  <si>
    <t>Príjmy bez finančných operácií</t>
  </si>
  <si>
    <t>Výdavky bez finančných operácií</t>
  </si>
  <si>
    <t>Hospodárenie obce</t>
  </si>
  <si>
    <t>Čerpanie 2013</t>
  </si>
  <si>
    <t>Dane za špecifické služby</t>
  </si>
  <si>
    <t>Administratívne poplatky a iné poplatky a platby</t>
  </si>
  <si>
    <t>01.1.1</t>
  </si>
  <si>
    <t>Výkonné a zákonodarné orgány ( obec )</t>
  </si>
  <si>
    <t>Výkonné a zákonodarné orgány ( obec ) spolu:</t>
  </si>
  <si>
    <t>Iné všeobecné služby - matrika</t>
  </si>
  <si>
    <t xml:space="preserve">Rozvoj obcí </t>
  </si>
  <si>
    <t>Rozvoj obci – chránená dielňa</t>
  </si>
  <si>
    <t>08.2.0</t>
  </si>
  <si>
    <t>Kultúrne služby spolu:</t>
  </si>
  <si>
    <t>Kultúrne služby – knižnica</t>
  </si>
  <si>
    <t>Kultúrne služby – knižnica spolu:</t>
  </si>
  <si>
    <t>Kultúrne služby – ostatné</t>
  </si>
  <si>
    <t>*08.2.0.9</t>
  </si>
  <si>
    <t>Kultúrne služby – ostatné spolu:</t>
  </si>
  <si>
    <t>ŠJ v MŠ odvody do poisťovní</t>
  </si>
  <si>
    <t>ŠJ v MŠ tovary a služby</t>
  </si>
  <si>
    <t>ŠJ v MŠ bežné transfery</t>
  </si>
  <si>
    <t>Predprimárne vzdelávanie  spolu:</t>
  </si>
  <si>
    <t>Tovary a služby z RO</t>
  </si>
  <si>
    <t>Primárne vzdelávanie bežnou starostlivosťou spolu:</t>
  </si>
  <si>
    <t>Vzdelávanie nedefinované podľa úrovne – ŠKD</t>
  </si>
  <si>
    <t xml:space="preserve">Transfery </t>
  </si>
  <si>
    <t>Vzdelávanie nedefinované podľa úrovne – ŠKD spolu:</t>
  </si>
  <si>
    <t>Vzdelávanie nedefinované podľa úrovne – CVČ</t>
  </si>
  <si>
    <t>Vzdelávanie nedefinované podľa úrovne CVČ spolu:</t>
  </si>
  <si>
    <t>Vedľajšie služby poskytnuté v rámci primárneho vzdelávania</t>
  </si>
  <si>
    <t>ŠJ v ZŠ tovary a služby z RO</t>
  </si>
  <si>
    <t>*09.6.0.1</t>
  </si>
  <si>
    <t>Šk.stravovanie v MŠ spolu:</t>
  </si>
  <si>
    <t>Staroba – ZpS DSS  spolu:</t>
  </si>
  <si>
    <t>*10.2.0.2</t>
  </si>
  <si>
    <t>642</t>
  </si>
  <si>
    <t>Transfery jednotlivcom a neziskovým právnickým</t>
  </si>
  <si>
    <t>01.1.1.6</t>
  </si>
  <si>
    <t>*01.1.1.6</t>
  </si>
  <si>
    <t xml:space="preserve">Kultúrne služby </t>
  </si>
  <si>
    <t xml:space="preserve">Vedľajšie služby poskytnuté v rámci predprimárneho vzdelávania </t>
  </si>
  <si>
    <t>Staroba – ZpS DSS</t>
  </si>
  <si>
    <t>Staroba -  ZpS DSS</t>
  </si>
  <si>
    <t>Príjmy bez FO</t>
  </si>
  <si>
    <t>Výdavky bez FO</t>
  </si>
  <si>
    <t xml:space="preserve">ČERPANIE FINANČNÉHO ROZPOČTU 2013 - 2015 </t>
  </si>
  <si>
    <r>
      <t>NÁVRH</t>
    </r>
    <r>
      <rPr>
        <b/>
        <sz val="22"/>
        <rFont val="Arial"/>
        <family val="2"/>
        <charset val="238"/>
      </rPr>
      <t xml:space="preserve"> FINANČNÉHO ROZPOČTU NA ROK 2016</t>
    </r>
  </si>
  <si>
    <t>FINANČNÝ ROZPOČET NA ROKY 2016 - 2018</t>
  </si>
  <si>
    <r>
      <t xml:space="preserve">FINANČNÝ ROZPOČET 2015 A </t>
    </r>
    <r>
      <rPr>
        <b/>
        <i/>
        <sz val="14"/>
        <color indexed="10"/>
        <rFont val="Tahoma"/>
        <family val="2"/>
        <charset val="238"/>
      </rPr>
      <t>NÁVRH</t>
    </r>
    <r>
      <rPr>
        <b/>
        <i/>
        <sz val="14"/>
        <rFont val="Tahoma"/>
        <family val="2"/>
        <charset val="238"/>
      </rPr>
      <t xml:space="preserve"> FINANČNÉHO ROZPOČTU NA ROKY 2016, 2017, 2018</t>
    </r>
  </si>
  <si>
    <t>Čerpanie 2014</t>
  </si>
  <si>
    <t>Schválený 2015</t>
  </si>
  <si>
    <t>Očakávaná skutočnosť 2015</t>
  </si>
  <si>
    <t>schválený 2015</t>
  </si>
  <si>
    <t>2017</t>
  </si>
  <si>
    <t>2018</t>
  </si>
  <si>
    <t>Splácanie úrokov z úverov</t>
  </si>
  <si>
    <t xml:space="preserve">Iné nedaňové príjmy </t>
  </si>
  <si>
    <t>08.3.0.</t>
  </si>
  <si>
    <t>Nešpecifikované kapitálové výdavky 20017-2018</t>
  </si>
  <si>
    <t>Vzdelávanie nedefinované podľa úrovne (CVČ) spolu:</t>
  </si>
  <si>
    <t>FINANČNÝ ROZPOČET 2016</t>
  </si>
  <si>
    <r>
      <t xml:space="preserve">ŠJ v MŠ tarifný plat, </t>
    </r>
    <r>
      <rPr>
        <sz val="8"/>
        <rFont val="Tahoma"/>
        <family val="2"/>
        <charset val="238"/>
      </rPr>
      <t>osobný plat, základný plat, funkčný</t>
    </r>
  </si>
  <si>
    <t>Vedľajšie služby poskytnuté v rámci primárneho vzdelávania spolu:</t>
  </si>
  <si>
    <r>
      <t xml:space="preserve">2016 </t>
    </r>
    <r>
      <rPr>
        <b/>
        <sz val="10"/>
        <color rgb="FFFF0000"/>
        <rFont val="Tahoma"/>
        <family val="2"/>
        <charset val="238"/>
      </rPr>
      <t>návrh</t>
    </r>
  </si>
  <si>
    <r>
      <t xml:space="preserve">ČERPANIE FINANČNÉHO ROZPOČTU 2013 - 2015 A </t>
    </r>
    <r>
      <rPr>
        <b/>
        <sz val="12"/>
        <color indexed="10"/>
        <rFont val="Tahoma"/>
        <family val="2"/>
        <charset val="238"/>
      </rPr>
      <t>NÁVRH</t>
    </r>
    <r>
      <rPr>
        <b/>
        <sz val="12"/>
        <rFont val="Tahoma"/>
        <family val="2"/>
        <charset val="238"/>
      </rPr>
      <t xml:space="preserve"> FINANČNÉHO ROZPOČTU NA ROK </t>
    </r>
    <r>
      <rPr>
        <b/>
        <sz val="12"/>
        <color rgb="FFFF0000"/>
        <rFont val="Tahoma"/>
        <family val="2"/>
        <charset val="238"/>
      </rPr>
      <t>2016</t>
    </r>
  </si>
</sst>
</file>

<file path=xl/styles.xml><?xml version="1.0" encoding="utf-8"?>
<styleSheet xmlns="http://schemas.openxmlformats.org/spreadsheetml/2006/main">
  <numFmts count="1">
    <numFmt numFmtId="164" formatCode="_-* #,##0\ _S_k_-;\-* #,##0\ _S_k_-;_-* &quot;- &quot;_S_k_-;_-@_-"/>
  </numFmts>
  <fonts count="18">
    <font>
      <sz val="10"/>
      <name val="Arial"/>
      <family val="2"/>
      <charset val="238"/>
    </font>
    <font>
      <i/>
      <sz val="10"/>
      <name val="Tahoma"/>
      <family val="2"/>
      <charset val="238"/>
    </font>
    <font>
      <b/>
      <sz val="26"/>
      <name val="Arial"/>
      <family val="2"/>
      <charset val="238"/>
    </font>
    <font>
      <b/>
      <sz val="22"/>
      <name val="Arial"/>
      <family val="2"/>
      <charset val="238"/>
    </font>
    <font>
      <b/>
      <sz val="22"/>
      <color indexed="10"/>
      <name val="Arial"/>
      <family val="2"/>
      <charset val="238"/>
    </font>
    <font>
      <b/>
      <i/>
      <sz val="10"/>
      <name val="Tahoma"/>
      <family val="2"/>
      <charset val="238"/>
    </font>
    <font>
      <b/>
      <i/>
      <sz val="14"/>
      <name val="Tahoma"/>
      <family val="2"/>
      <charset val="238"/>
    </font>
    <font>
      <b/>
      <i/>
      <sz val="14"/>
      <color indexed="10"/>
      <name val="Tahoma"/>
      <family val="2"/>
      <charset val="238"/>
    </font>
    <font>
      <b/>
      <i/>
      <sz val="1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20"/>
      <name val="Tahoma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 applyProtection="1">
      <alignment horizontal="center" vertical="center" wrapText="1"/>
    </xf>
    <xf numFmtId="164" fontId="9" fillId="0" borderId="7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1" fillId="2" borderId="10" xfId="0" applyNumberFormat="1" applyFont="1" applyFill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164" fontId="5" fillId="4" borderId="16" xfId="0" applyNumberFormat="1" applyFont="1" applyFill="1" applyBorder="1" applyAlignment="1">
      <alignment horizontal="center" vertical="center" wrapText="1"/>
    </xf>
    <xf numFmtId="164" fontId="5" fillId="4" borderId="16" xfId="0" applyNumberFormat="1" applyFont="1" applyFill="1" applyBorder="1" applyAlignment="1">
      <alignment vertical="center" wrapText="1"/>
    </xf>
    <xf numFmtId="164" fontId="5" fillId="4" borderId="17" xfId="0" applyNumberFormat="1" applyFont="1" applyFill="1" applyBorder="1" applyAlignment="1">
      <alignment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1" fillId="5" borderId="18" xfId="0" applyNumberFormat="1" applyFont="1" applyFill="1" applyBorder="1" applyAlignment="1">
      <alignment horizontal="center" vertical="center" wrapText="1"/>
    </xf>
    <xf numFmtId="49" fontId="5" fillId="5" borderId="14" xfId="0" applyNumberFormat="1" applyFont="1" applyFill="1" applyBorder="1" applyAlignment="1">
      <alignment vertical="center" wrapText="1"/>
    </xf>
    <xf numFmtId="3" fontId="5" fillId="5" borderId="19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164" fontId="5" fillId="2" borderId="10" xfId="0" applyNumberFormat="1" applyFont="1" applyFill="1" applyBorder="1" applyAlignment="1">
      <alignment vertical="center" wrapText="1"/>
    </xf>
    <xf numFmtId="164" fontId="5" fillId="0" borderId="1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3" fontId="5" fillId="5" borderId="14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>
      <alignment vertical="center" wrapText="1"/>
    </xf>
    <xf numFmtId="164" fontId="1" fillId="0" borderId="21" xfId="0" applyNumberFormat="1" applyFont="1" applyBorder="1" applyAlignment="1">
      <alignment vertical="center" wrapText="1"/>
    </xf>
    <xf numFmtId="164" fontId="1" fillId="0" borderId="22" xfId="0" applyNumberFormat="1" applyFont="1" applyBorder="1" applyAlignment="1">
      <alignment vertical="center" wrapText="1"/>
    </xf>
    <xf numFmtId="164" fontId="1" fillId="0" borderId="23" xfId="0" applyNumberFormat="1" applyFont="1" applyBorder="1" applyAlignment="1">
      <alignment vertical="center" wrapText="1"/>
    </xf>
    <xf numFmtId="164" fontId="1" fillId="0" borderId="24" xfId="0" applyNumberFormat="1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Border="1"/>
    <xf numFmtId="16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Fill="1" applyBorder="1" applyAlignment="1">
      <alignment vertical="center" wrapText="1"/>
    </xf>
    <xf numFmtId="164" fontId="1" fillId="0" borderId="8" xfId="0" applyNumberFormat="1" applyFont="1" applyFill="1" applyBorder="1" applyAlignment="1">
      <alignment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8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vertical="center" wrapText="1"/>
    </xf>
    <xf numFmtId="3" fontId="5" fillId="0" borderId="26" xfId="0" applyNumberFormat="1" applyFont="1" applyBorder="1" applyAlignment="1">
      <alignment vertical="center" wrapText="1"/>
    </xf>
    <xf numFmtId="3" fontId="5" fillId="0" borderId="11" xfId="0" applyNumberFormat="1" applyFont="1" applyBorder="1" applyAlignment="1" applyProtection="1">
      <alignment vertical="center" wrapText="1"/>
      <protection locked="0"/>
    </xf>
    <xf numFmtId="3" fontId="5" fillId="0" borderId="11" xfId="0" applyNumberFormat="1" applyFont="1" applyFill="1" applyBorder="1" applyAlignment="1" applyProtection="1">
      <alignment vertical="center" wrapText="1"/>
      <protection locked="0"/>
    </xf>
    <xf numFmtId="3" fontId="5" fillId="2" borderId="11" xfId="0" applyNumberFormat="1" applyFont="1" applyFill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vertical="center" wrapText="1"/>
    </xf>
    <xf numFmtId="164" fontId="5" fillId="6" borderId="10" xfId="0" applyNumberFormat="1" applyFont="1" applyFill="1" applyBorder="1" applyAlignment="1">
      <alignment horizontal="center" vertical="center" wrapText="1"/>
    </xf>
    <xf numFmtId="164" fontId="5" fillId="6" borderId="13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vertical="center" wrapText="1"/>
    </xf>
    <xf numFmtId="164" fontId="1" fillId="0" borderId="11" xfId="0" applyNumberFormat="1" applyFont="1" applyFill="1" applyBorder="1" applyAlignment="1">
      <alignment vertical="center" wrapText="1"/>
    </xf>
    <xf numFmtId="164" fontId="1" fillId="0" borderId="25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1" fillId="0" borderId="28" xfId="0" applyNumberFormat="1" applyFont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 wrapText="1"/>
    </xf>
    <xf numFmtId="164" fontId="5" fillId="0" borderId="28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164" fontId="5" fillId="3" borderId="14" xfId="0" applyNumberFormat="1" applyFont="1" applyFill="1" applyBorder="1" applyAlignment="1">
      <alignment vertical="center" wrapText="1"/>
    </xf>
    <xf numFmtId="164" fontId="5" fillId="3" borderId="29" xfId="0" applyNumberFormat="1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vertical="center" wrapText="1"/>
    </xf>
    <xf numFmtId="164" fontId="5" fillId="3" borderId="15" xfId="0" applyNumberFormat="1" applyFont="1" applyFill="1" applyBorder="1" applyAlignment="1">
      <alignment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35" xfId="0" applyFont="1" applyBorder="1" applyAlignment="1">
      <alignment vertical="center" wrapText="1"/>
    </xf>
    <xf numFmtId="164" fontId="5" fillId="0" borderId="35" xfId="0" applyNumberFormat="1" applyFont="1" applyBorder="1" applyAlignment="1">
      <alignment vertical="center" wrapText="1"/>
    </xf>
    <xf numFmtId="164" fontId="5" fillId="2" borderId="35" xfId="0" applyNumberFormat="1" applyFont="1" applyFill="1" applyBorder="1" applyAlignment="1">
      <alignment vertical="center" wrapText="1"/>
    </xf>
    <xf numFmtId="164" fontId="5" fillId="0" borderId="36" xfId="0" applyNumberFormat="1" applyFont="1" applyBorder="1" applyAlignment="1">
      <alignment vertical="center" wrapText="1"/>
    </xf>
    <xf numFmtId="164" fontId="5" fillId="0" borderId="37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>
      <alignment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164" fontId="9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0" xfId="0" applyNumberFormat="1" applyFont="1" applyBorder="1" applyAlignment="1">
      <alignment horizontal="center" vertical="center" wrapText="1"/>
    </xf>
    <xf numFmtId="49" fontId="12" fillId="5" borderId="14" xfId="0" applyNumberFormat="1" applyFont="1" applyFill="1" applyBorder="1" applyAlignment="1">
      <alignment vertical="center" wrapText="1"/>
    </xf>
    <xf numFmtId="3" fontId="12" fillId="5" borderId="14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vertical="center" wrapText="1"/>
    </xf>
    <xf numFmtId="3" fontId="12" fillId="0" borderId="14" xfId="0" applyNumberFormat="1" applyFont="1" applyFill="1" applyBorder="1" applyAlignment="1">
      <alignment horizontal="center" vertical="center" wrapText="1"/>
    </xf>
    <xf numFmtId="3" fontId="12" fillId="0" borderId="14" xfId="0" applyNumberFormat="1" applyFont="1" applyFill="1" applyBorder="1" applyAlignment="1">
      <alignment horizontal="right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3" fontId="12" fillId="0" borderId="14" xfId="0" applyNumberFormat="1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14" xfId="0" applyNumberFormat="1" applyFont="1" applyBorder="1" applyAlignment="1">
      <alignment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right" vertical="center" wrapText="1"/>
    </xf>
    <xf numFmtId="3" fontId="12" fillId="0" borderId="25" xfId="0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 wrapText="1"/>
    </xf>
    <xf numFmtId="3" fontId="12" fillId="0" borderId="11" xfId="0" applyNumberFormat="1" applyFont="1" applyBorder="1" applyAlignment="1">
      <alignment vertical="center" wrapText="1"/>
    </xf>
    <xf numFmtId="49" fontId="9" fillId="0" borderId="6" xfId="0" applyNumberFormat="1" applyFont="1" applyFill="1" applyBorder="1" applyAlignment="1">
      <alignment vertical="center" wrapText="1"/>
    </xf>
    <xf numFmtId="3" fontId="12" fillId="0" borderId="6" xfId="0" applyNumberFormat="1" applyFont="1" applyFill="1" applyBorder="1" applyAlignment="1">
      <alignment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4" xfId="0" applyNumberFormat="1" applyFont="1" applyBorder="1" applyAlignment="1">
      <alignment vertical="center" wrapText="1"/>
    </xf>
    <xf numFmtId="164" fontId="9" fillId="0" borderId="11" xfId="0" applyNumberFormat="1" applyFont="1" applyBorder="1" applyAlignment="1">
      <alignment vertical="center" wrapText="1"/>
    </xf>
    <xf numFmtId="164" fontId="9" fillId="0" borderId="10" xfId="0" applyNumberFormat="1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vertical="center" wrapText="1"/>
    </xf>
    <xf numFmtId="164" fontId="9" fillId="0" borderId="6" xfId="0" applyNumberFormat="1" applyFont="1" applyBorder="1" applyAlignment="1">
      <alignment vertical="center" wrapText="1"/>
    </xf>
    <xf numFmtId="164" fontId="12" fillId="3" borderId="16" xfId="0" applyNumberFormat="1" applyFont="1" applyFill="1" applyBorder="1" applyAlignment="1">
      <alignment vertical="center" wrapText="1"/>
    </xf>
    <xf numFmtId="164" fontId="12" fillId="3" borderId="38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49" fontId="9" fillId="0" borderId="26" xfId="0" applyNumberFormat="1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right" vertical="center" wrapText="1"/>
    </xf>
    <xf numFmtId="49" fontId="9" fillId="0" borderId="31" xfId="0" applyNumberFormat="1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right" vertical="center" wrapText="1"/>
    </xf>
    <xf numFmtId="3" fontId="12" fillId="0" borderId="7" xfId="0" applyNumberFormat="1" applyFont="1" applyFill="1" applyBorder="1" applyAlignment="1">
      <alignment horizontal="left" vertical="center" wrapText="1"/>
    </xf>
    <xf numFmtId="3" fontId="9" fillId="0" borderId="7" xfId="0" applyNumberFormat="1" applyFont="1" applyFill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right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164" fontId="5" fillId="0" borderId="40" xfId="0" applyNumberFormat="1" applyFont="1" applyFill="1" applyBorder="1" applyAlignment="1">
      <alignment horizontal="center" vertical="center" wrapText="1"/>
    </xf>
    <xf numFmtId="164" fontId="5" fillId="2" borderId="40" xfId="0" applyNumberFormat="1" applyFont="1" applyFill="1" applyBorder="1" applyAlignment="1">
      <alignment horizontal="center" vertical="center" wrapText="1"/>
    </xf>
    <xf numFmtId="164" fontId="5" fillId="0" borderId="41" xfId="0" applyNumberFormat="1" applyFont="1" applyBorder="1" applyAlignment="1">
      <alignment horizontal="center" vertical="center" wrapText="1"/>
    </xf>
    <xf numFmtId="164" fontId="5" fillId="10" borderId="14" xfId="0" applyNumberFormat="1" applyFont="1" applyFill="1" applyBorder="1" applyAlignment="1">
      <alignment horizontal="center" vertical="center" wrapText="1"/>
    </xf>
    <xf numFmtId="3" fontId="12" fillId="3" borderId="50" xfId="0" applyNumberFormat="1" applyFont="1" applyFill="1" applyBorder="1" applyAlignment="1">
      <alignment horizontal="center" vertical="center" wrapText="1"/>
    </xf>
    <xf numFmtId="3" fontId="9" fillId="0" borderId="53" xfId="0" applyNumberFormat="1" applyFont="1" applyBorder="1" applyAlignment="1">
      <alignment horizontal="center" vertical="center" wrapText="1"/>
    </xf>
    <xf numFmtId="164" fontId="9" fillId="7" borderId="54" xfId="0" applyNumberFormat="1" applyFont="1" applyFill="1" applyBorder="1" applyAlignment="1">
      <alignment horizontal="center" vertical="center" wrapText="1"/>
    </xf>
    <xf numFmtId="3" fontId="9" fillId="0" borderId="55" xfId="0" applyNumberFormat="1" applyFont="1" applyBorder="1" applyAlignment="1">
      <alignment horizontal="center" vertical="center" wrapText="1"/>
    </xf>
    <xf numFmtId="164" fontId="9" fillId="7" borderId="56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57" xfId="0" applyNumberFormat="1" applyFont="1" applyBorder="1" applyAlignment="1">
      <alignment horizontal="center" vertical="center" wrapText="1"/>
    </xf>
    <xf numFmtId="164" fontId="12" fillId="7" borderId="58" xfId="0" applyNumberFormat="1" applyFont="1" applyFill="1" applyBorder="1" applyAlignment="1">
      <alignment horizontal="center" vertical="center" wrapText="1"/>
    </xf>
    <xf numFmtId="164" fontId="12" fillId="6" borderId="61" xfId="0" applyNumberFormat="1" applyFont="1" applyFill="1" applyBorder="1" applyAlignment="1">
      <alignment horizontal="center" vertical="center" wrapText="1"/>
    </xf>
    <xf numFmtId="164" fontId="12" fillId="7" borderId="62" xfId="0" applyNumberFormat="1" applyFont="1" applyFill="1" applyBorder="1" applyAlignment="1">
      <alignment horizontal="center" vertical="center" wrapText="1"/>
    </xf>
    <xf numFmtId="164" fontId="9" fillId="0" borderId="49" xfId="0" applyNumberFormat="1" applyFont="1" applyBorder="1" applyAlignment="1" applyProtection="1">
      <alignment horizontal="center" vertical="center" wrapText="1"/>
      <protection locked="0"/>
    </xf>
    <xf numFmtId="49" fontId="5" fillId="0" borderId="63" xfId="0" applyNumberFormat="1" applyFont="1" applyBorder="1" applyAlignment="1">
      <alignment vertical="center" wrapText="1"/>
    </xf>
    <xf numFmtId="3" fontId="12" fillId="3" borderId="57" xfId="0" applyNumberFormat="1" applyFont="1" applyFill="1" applyBorder="1" applyAlignment="1">
      <alignment horizontal="center" vertical="center" wrapText="1"/>
    </xf>
    <xf numFmtId="164" fontId="9" fillId="7" borderId="69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70" xfId="0" applyNumberFormat="1" applyFont="1" applyFill="1" applyBorder="1" applyAlignment="1" applyProtection="1">
      <alignment horizontal="center" vertical="center" wrapText="1"/>
      <protection locked="0"/>
    </xf>
    <xf numFmtId="164" fontId="12" fillId="7" borderId="56" xfId="0" applyNumberFormat="1" applyFont="1" applyFill="1" applyBorder="1" applyAlignment="1">
      <alignment horizontal="center" vertical="center" wrapText="1"/>
    </xf>
    <xf numFmtId="164" fontId="9" fillId="7" borderId="54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56" xfId="0" applyNumberFormat="1" applyFont="1" applyFill="1" applyBorder="1" applyAlignment="1">
      <alignment horizontal="center" vertical="center" wrapText="1"/>
    </xf>
    <xf numFmtId="164" fontId="12" fillId="7" borderId="74" xfId="0" applyNumberFormat="1" applyFont="1" applyFill="1" applyBorder="1" applyAlignment="1">
      <alignment horizontal="center" vertical="center" wrapText="1"/>
    </xf>
    <xf numFmtId="3" fontId="9" fillId="5" borderId="57" xfId="0" applyNumberFormat="1" applyFont="1" applyFill="1" applyBorder="1" applyAlignment="1">
      <alignment horizontal="center" vertical="center" wrapText="1"/>
    </xf>
    <xf numFmtId="3" fontId="9" fillId="0" borderId="57" xfId="0" applyNumberFormat="1" applyFont="1" applyFill="1" applyBorder="1" applyAlignment="1">
      <alignment horizontal="center" vertical="center" wrapText="1"/>
    </xf>
    <xf numFmtId="164" fontId="12" fillId="7" borderId="78" xfId="0" applyNumberFormat="1" applyFont="1" applyFill="1" applyBorder="1" applyAlignment="1">
      <alignment horizontal="center" vertical="center" wrapText="1"/>
    </xf>
    <xf numFmtId="3" fontId="9" fillId="0" borderId="53" xfId="0" applyNumberFormat="1" applyFont="1" applyFill="1" applyBorder="1" applyAlignment="1">
      <alignment horizontal="center" vertical="center" wrapText="1"/>
    </xf>
    <xf numFmtId="164" fontId="12" fillId="7" borderId="54" xfId="0" applyNumberFormat="1" applyFont="1" applyFill="1" applyBorder="1" applyAlignment="1">
      <alignment horizontal="center" vertical="center" wrapText="1"/>
    </xf>
    <xf numFmtId="3" fontId="12" fillId="0" borderId="57" xfId="0" applyNumberFormat="1" applyFont="1" applyFill="1" applyBorder="1" applyAlignment="1">
      <alignment horizontal="center" vertical="center" wrapText="1"/>
    </xf>
    <xf numFmtId="3" fontId="12" fillId="0" borderId="71" xfId="0" applyNumberFormat="1" applyFont="1" applyFill="1" applyBorder="1" applyAlignment="1">
      <alignment horizontal="center" vertical="center" wrapText="1"/>
    </xf>
    <xf numFmtId="49" fontId="12" fillId="0" borderId="73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horizontal="center" vertical="center" wrapText="1"/>
    </xf>
    <xf numFmtId="3" fontId="12" fillId="0" borderId="73" xfId="0" applyNumberFormat="1" applyFont="1" applyFill="1" applyBorder="1" applyAlignment="1">
      <alignment horizontal="right" vertical="center" wrapText="1"/>
    </xf>
    <xf numFmtId="164" fontId="12" fillId="0" borderId="73" xfId="0" applyNumberFormat="1" applyFont="1" applyFill="1" applyBorder="1" applyAlignment="1">
      <alignment horizontal="center" vertical="center" wrapText="1"/>
    </xf>
    <xf numFmtId="164" fontId="12" fillId="0" borderId="61" xfId="0" applyNumberFormat="1" applyFont="1" applyFill="1" applyBorder="1" applyAlignment="1">
      <alignment horizontal="center" vertical="center" wrapText="1"/>
    </xf>
    <xf numFmtId="3" fontId="9" fillId="5" borderId="50" xfId="0" applyNumberFormat="1" applyFont="1" applyFill="1" applyBorder="1" applyAlignment="1">
      <alignment horizontal="center" vertical="center" wrapText="1"/>
    </xf>
    <xf numFmtId="49" fontId="12" fillId="5" borderId="79" xfId="0" applyNumberFormat="1" applyFont="1" applyFill="1" applyBorder="1" applyAlignment="1">
      <alignment vertical="center" wrapText="1"/>
    </xf>
    <xf numFmtId="3" fontId="12" fillId="5" borderId="79" xfId="0" applyNumberFormat="1" applyFont="1" applyFill="1" applyBorder="1" applyAlignment="1">
      <alignment horizontal="center" vertical="center" wrapText="1"/>
    </xf>
    <xf numFmtId="3" fontId="12" fillId="0" borderId="80" xfId="0" applyNumberFormat="1" applyFont="1" applyFill="1" applyBorder="1" applyAlignment="1">
      <alignment horizontal="center" vertical="center" wrapText="1"/>
    </xf>
    <xf numFmtId="164" fontId="12" fillId="7" borderId="81" xfId="0" applyNumberFormat="1" applyFont="1" applyFill="1" applyBorder="1" applyAlignment="1">
      <alignment horizontal="center" vertical="center" wrapText="1"/>
    </xf>
    <xf numFmtId="164" fontId="12" fillId="0" borderId="73" xfId="0" applyNumberFormat="1" applyFont="1" applyBorder="1" applyAlignment="1">
      <alignment horizontal="center" vertical="center" wrapText="1"/>
    </xf>
    <xf numFmtId="3" fontId="12" fillId="0" borderId="53" xfId="0" applyNumberFormat="1" applyFont="1" applyBorder="1" applyAlignment="1">
      <alignment horizontal="center" vertical="center" wrapText="1"/>
    </xf>
    <xf numFmtId="164" fontId="12" fillId="7" borderId="5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57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" fillId="0" borderId="53" xfId="0" applyNumberFormat="1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3" fontId="12" fillId="7" borderId="81" xfId="0" applyNumberFormat="1" applyFont="1" applyFill="1" applyBorder="1" applyAlignment="1">
      <alignment vertical="center" wrapText="1"/>
    </xf>
    <xf numFmtId="3" fontId="12" fillId="0" borderId="71" xfId="0" applyNumberFormat="1" applyFont="1" applyBorder="1" applyAlignment="1">
      <alignment horizontal="center" vertical="center" wrapText="1"/>
    </xf>
    <xf numFmtId="49" fontId="12" fillId="0" borderId="73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horizontal="center" vertical="center" wrapText="1"/>
    </xf>
    <xf numFmtId="3" fontId="12" fillId="0" borderId="73" xfId="0" applyNumberFormat="1" applyFont="1" applyBorder="1" applyAlignment="1">
      <alignment horizontal="left" vertical="center" wrapText="1"/>
    </xf>
    <xf numFmtId="3" fontId="12" fillId="0" borderId="82" xfId="0" applyNumberFormat="1" applyFont="1" applyBorder="1" applyAlignment="1">
      <alignment horizontal="center" vertical="center" wrapText="1"/>
    </xf>
    <xf numFmtId="49" fontId="12" fillId="0" borderId="83" xfId="0" applyNumberFormat="1" applyFont="1" applyBorder="1" applyAlignment="1">
      <alignment vertical="center" wrapText="1"/>
    </xf>
    <xf numFmtId="3" fontId="12" fillId="0" borderId="83" xfId="0" applyNumberFormat="1" applyFont="1" applyBorder="1" applyAlignment="1">
      <alignment horizontal="center" vertical="center" wrapText="1"/>
    </xf>
    <xf numFmtId="3" fontId="12" fillId="0" borderId="83" xfId="0" applyNumberFormat="1" applyFont="1" applyBorder="1" applyAlignment="1">
      <alignment vertical="center" wrapText="1"/>
    </xf>
    <xf numFmtId="164" fontId="12" fillId="0" borderId="83" xfId="0" applyNumberFormat="1" applyFont="1" applyBorder="1" applyAlignment="1">
      <alignment horizontal="center" vertical="center" wrapText="1"/>
    </xf>
    <xf numFmtId="164" fontId="12" fillId="7" borderId="84" xfId="0" applyNumberFormat="1" applyFont="1" applyFill="1" applyBorder="1" applyAlignment="1">
      <alignment horizontal="center" vertical="center" wrapText="1"/>
    </xf>
    <xf numFmtId="164" fontId="14" fillId="7" borderId="54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81" xfId="0" applyNumberFormat="1" applyFont="1" applyFill="1" applyBorder="1" applyAlignment="1">
      <alignment vertical="center" wrapText="1"/>
    </xf>
    <xf numFmtId="164" fontId="9" fillId="7" borderId="56" xfId="0" applyNumberFormat="1" applyFont="1" applyFill="1" applyBorder="1" applyAlignment="1">
      <alignment vertical="center" wrapText="1"/>
    </xf>
    <xf numFmtId="164" fontId="12" fillId="7" borderId="56" xfId="0" applyNumberFormat="1" applyFont="1" applyFill="1" applyBorder="1" applyAlignment="1">
      <alignment vertical="center" wrapText="1"/>
    </xf>
    <xf numFmtId="164" fontId="9" fillId="9" borderId="56" xfId="0" applyNumberFormat="1" applyFont="1" applyFill="1" applyBorder="1" applyAlignment="1">
      <alignment vertical="center" wrapText="1"/>
    </xf>
    <xf numFmtId="164" fontId="9" fillId="0" borderId="69" xfId="0" applyNumberFormat="1" applyFont="1" applyBorder="1" applyAlignment="1">
      <alignment vertical="center" wrapText="1"/>
    </xf>
    <xf numFmtId="164" fontId="9" fillId="8" borderId="81" xfId="0" applyNumberFormat="1" applyFont="1" applyFill="1" applyBorder="1" applyAlignment="1">
      <alignment vertical="center" wrapText="1"/>
    </xf>
    <xf numFmtId="164" fontId="9" fillId="8" borderId="54" xfId="0" applyNumberFormat="1" applyFont="1" applyFill="1" applyBorder="1" applyAlignment="1">
      <alignment vertical="center" wrapText="1"/>
    </xf>
    <xf numFmtId="164" fontId="12" fillId="7" borderId="89" xfId="0" applyNumberFormat="1" applyFont="1" applyFill="1" applyBorder="1" applyAlignment="1">
      <alignment vertical="center" wrapText="1"/>
    </xf>
    <xf numFmtId="0" fontId="9" fillId="0" borderId="90" xfId="0" applyFont="1" applyBorder="1" applyAlignment="1">
      <alignment horizontal="center" vertical="center" wrapText="1"/>
    </xf>
    <xf numFmtId="164" fontId="9" fillId="0" borderId="81" xfId="0" applyNumberFormat="1" applyFont="1" applyBorder="1" applyAlignment="1">
      <alignment vertical="center" wrapText="1"/>
    </xf>
    <xf numFmtId="0" fontId="9" fillId="0" borderId="91" xfId="0" applyFont="1" applyBorder="1" applyAlignment="1">
      <alignment horizontal="center" vertical="center" wrapText="1"/>
    </xf>
    <xf numFmtId="164" fontId="9" fillId="0" borderId="56" xfId="0" applyNumberFormat="1" applyFont="1" applyBorder="1" applyAlignment="1">
      <alignment vertical="center" wrapText="1"/>
    </xf>
    <xf numFmtId="0" fontId="9" fillId="0" borderId="92" xfId="0" applyFont="1" applyBorder="1" applyAlignment="1">
      <alignment horizontal="center" vertical="center" wrapText="1"/>
    </xf>
    <xf numFmtId="49" fontId="9" fillId="0" borderId="93" xfId="0" applyNumberFormat="1" applyFont="1" applyBorder="1" applyAlignment="1">
      <alignment vertical="center" wrapText="1"/>
    </xf>
    <xf numFmtId="0" fontId="9" fillId="0" borderId="93" xfId="0" applyFont="1" applyBorder="1" applyAlignment="1">
      <alignment horizontal="center" vertical="center" wrapText="1"/>
    </xf>
    <xf numFmtId="0" fontId="9" fillId="0" borderId="93" xfId="0" applyFont="1" applyBorder="1" applyAlignment="1">
      <alignment horizontal="right" vertical="center" wrapText="1"/>
    </xf>
    <xf numFmtId="164" fontId="9" fillId="0" borderId="61" xfId="0" applyNumberFormat="1" applyFont="1" applyBorder="1" applyAlignment="1">
      <alignment vertical="center" wrapText="1"/>
    </xf>
    <xf numFmtId="164" fontId="9" fillId="0" borderId="62" xfId="0" applyNumberFormat="1" applyFont="1" applyBorder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94" xfId="0" applyNumberFormat="1" applyFont="1" applyBorder="1" applyAlignment="1" applyProtection="1">
      <alignment horizontal="center" vertical="center" wrapText="1"/>
      <protection locked="0"/>
    </xf>
    <xf numFmtId="164" fontId="9" fillId="0" borderId="95" xfId="0" applyNumberFormat="1" applyFont="1" applyBorder="1" applyAlignment="1" applyProtection="1">
      <alignment horizontal="center" vertical="center" wrapText="1"/>
      <protection locked="0"/>
    </xf>
    <xf numFmtId="164" fontId="9" fillId="0" borderId="96" xfId="0" applyNumberFormat="1" applyFont="1" applyBorder="1" applyAlignment="1" applyProtection="1">
      <alignment horizontal="center" vertical="center" wrapText="1"/>
      <protection locked="0"/>
    </xf>
    <xf numFmtId="164" fontId="12" fillId="4" borderId="61" xfId="0" applyNumberFormat="1" applyFont="1" applyFill="1" applyBorder="1" applyAlignment="1">
      <alignment horizontal="center" vertical="center" wrapText="1"/>
    </xf>
    <xf numFmtId="164" fontId="9" fillId="0" borderId="73" xfId="0" applyNumberFormat="1" applyFont="1" applyBorder="1" applyAlignment="1">
      <alignment horizontal="center" vertical="center" wrapText="1"/>
    </xf>
    <xf numFmtId="164" fontId="9" fillId="7" borderId="7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3" fontId="12" fillId="12" borderId="64" xfId="0" applyNumberFormat="1" applyFont="1" applyFill="1" applyBorder="1" applyAlignment="1">
      <alignment horizontal="center" vertical="center" wrapText="1"/>
    </xf>
    <xf numFmtId="49" fontId="12" fillId="12" borderId="63" xfId="0" applyNumberFormat="1" applyFont="1" applyFill="1" applyBorder="1" applyAlignment="1">
      <alignment horizontal="center" vertical="center" wrapText="1"/>
    </xf>
    <xf numFmtId="3" fontId="12" fillId="12" borderId="63" xfId="0" applyNumberFormat="1" applyFont="1" applyFill="1" applyBorder="1" applyAlignment="1">
      <alignment horizontal="center" vertical="center" wrapText="1"/>
    </xf>
    <xf numFmtId="49" fontId="12" fillId="12" borderId="6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1" fillId="0" borderId="94" xfId="0" applyNumberFormat="1" applyFont="1" applyBorder="1" applyAlignment="1">
      <alignment vertical="center" wrapText="1"/>
    </xf>
    <xf numFmtId="164" fontId="1" fillId="0" borderId="102" xfId="0" applyNumberFormat="1" applyFont="1" applyBorder="1" applyAlignment="1">
      <alignment vertical="center" wrapText="1"/>
    </xf>
    <xf numFmtId="164" fontId="5" fillId="0" borderId="96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8" fillId="4" borderId="4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8" fillId="4" borderId="45" xfId="0" applyNumberFormat="1" applyFont="1" applyFill="1" applyBorder="1" applyAlignment="1">
      <alignment horizontal="right" vertical="center" wrapText="1"/>
    </xf>
    <xf numFmtId="3" fontId="8" fillId="6" borderId="46" xfId="0" applyNumberFormat="1" applyFont="1" applyFill="1" applyBorder="1" applyAlignment="1">
      <alignment horizontal="left" vertical="center" wrapText="1"/>
    </xf>
    <xf numFmtId="3" fontId="5" fillId="5" borderId="15" xfId="0" applyNumberFormat="1" applyFont="1" applyFill="1" applyBorder="1" applyAlignment="1">
      <alignment horizontal="left" vertical="center" wrapText="1"/>
    </xf>
    <xf numFmtId="0" fontId="8" fillId="7" borderId="43" xfId="0" applyFont="1" applyFill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left" vertical="center" wrapText="1"/>
    </xf>
    <xf numFmtId="3" fontId="8" fillId="6" borderId="9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8" fillId="3" borderId="10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3" fontId="12" fillId="0" borderId="55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3" fontId="10" fillId="4" borderId="75" xfId="0" applyNumberFormat="1" applyFont="1" applyFill="1" applyBorder="1" applyAlignment="1">
      <alignment horizontal="left" vertical="center" wrapText="1"/>
    </xf>
    <xf numFmtId="3" fontId="10" fillId="4" borderId="76" xfId="0" applyNumberFormat="1" applyFont="1" applyFill="1" applyBorder="1" applyAlignment="1">
      <alignment horizontal="left" vertical="center" wrapText="1"/>
    </xf>
    <xf numFmtId="3" fontId="10" fillId="4" borderId="77" xfId="0" applyNumberFormat="1" applyFont="1" applyFill="1" applyBorder="1" applyAlignment="1">
      <alignment horizontal="left" vertical="center" wrapText="1"/>
    </xf>
    <xf numFmtId="49" fontId="12" fillId="3" borderId="51" xfId="0" applyNumberFormat="1" applyFont="1" applyFill="1" applyBorder="1" applyAlignment="1">
      <alignment horizontal="left" vertical="center" wrapText="1"/>
    </xf>
    <xf numFmtId="49" fontId="12" fillId="3" borderId="97" xfId="0" applyNumberFormat="1" applyFont="1" applyFill="1" applyBorder="1" applyAlignment="1">
      <alignment horizontal="left" vertical="center" wrapText="1"/>
    </xf>
    <xf numFmtId="49" fontId="12" fillId="3" borderId="52" xfId="0" applyNumberFormat="1" applyFont="1" applyFill="1" applyBorder="1" applyAlignment="1">
      <alignment horizontal="left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58" xfId="0" applyNumberFormat="1" applyFont="1" applyFill="1" applyBorder="1" applyAlignment="1">
      <alignment horizontal="left" vertical="center" wrapText="1"/>
    </xf>
    <xf numFmtId="3" fontId="12" fillId="5" borderId="15" xfId="0" applyNumberFormat="1" applyFont="1" applyFill="1" applyBorder="1" applyAlignment="1">
      <alignment horizontal="left" vertical="center" wrapText="1"/>
    </xf>
    <xf numFmtId="3" fontId="12" fillId="5" borderId="12" xfId="0" applyNumberFormat="1" applyFont="1" applyFill="1" applyBorder="1" applyAlignment="1">
      <alignment horizontal="left" vertical="center" wrapText="1"/>
    </xf>
    <xf numFmtId="3" fontId="12" fillId="5" borderId="58" xfId="0" applyNumberFormat="1" applyFont="1" applyFill="1" applyBorder="1" applyAlignment="1">
      <alignment horizontal="left" vertical="center" wrapText="1"/>
    </xf>
    <xf numFmtId="3" fontId="12" fillId="0" borderId="71" xfId="0" applyNumberFormat="1" applyFont="1" applyBorder="1" applyAlignment="1">
      <alignment horizontal="right" vertical="center" wrapText="1"/>
    </xf>
    <xf numFmtId="3" fontId="12" fillId="0" borderId="72" xfId="0" applyNumberFormat="1" applyFont="1" applyBorder="1" applyAlignment="1">
      <alignment horizontal="right" vertical="center" wrapText="1"/>
    </xf>
    <xf numFmtId="3" fontId="10" fillId="4" borderId="59" xfId="0" applyNumberFormat="1" applyFont="1" applyFill="1" applyBorder="1" applyAlignment="1">
      <alignment horizontal="right" vertical="center" wrapText="1"/>
    </xf>
    <xf numFmtId="3" fontId="10" fillId="4" borderId="60" xfId="0" applyNumberFormat="1" applyFont="1" applyFill="1" applyBorder="1" applyAlignment="1">
      <alignment horizontal="right" vertical="center" wrapText="1"/>
    </xf>
    <xf numFmtId="3" fontId="10" fillId="6" borderId="75" xfId="0" applyNumberFormat="1" applyFont="1" applyFill="1" applyBorder="1" applyAlignment="1">
      <alignment horizontal="left" vertical="center" wrapText="1"/>
    </xf>
    <xf numFmtId="3" fontId="10" fillId="6" borderId="76" xfId="0" applyNumberFormat="1" applyFont="1" applyFill="1" applyBorder="1" applyAlignment="1">
      <alignment horizontal="left" vertical="center" wrapText="1"/>
    </xf>
    <xf numFmtId="3" fontId="10" fillId="6" borderId="77" xfId="0" applyNumberFormat="1" applyFont="1" applyFill="1" applyBorder="1" applyAlignment="1">
      <alignment horizontal="left" vertical="center" wrapText="1"/>
    </xf>
    <xf numFmtId="3" fontId="12" fillId="5" borderId="51" xfId="0" applyNumberFormat="1" applyFont="1" applyFill="1" applyBorder="1" applyAlignment="1">
      <alignment horizontal="left" vertical="center" wrapText="1"/>
    </xf>
    <xf numFmtId="3" fontId="12" fillId="5" borderId="52" xfId="0" applyNumberFormat="1" applyFont="1" applyFill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left" vertical="center" wrapText="1"/>
    </xf>
    <xf numFmtId="3" fontId="9" fillId="0" borderId="58" xfId="0" applyNumberFormat="1" applyFont="1" applyBorder="1" applyAlignment="1">
      <alignment horizontal="left" vertical="center" wrapText="1"/>
    </xf>
    <xf numFmtId="0" fontId="9" fillId="0" borderId="55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3" fontId="12" fillId="0" borderId="53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57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0" fillId="6" borderId="59" xfId="0" applyNumberFormat="1" applyFont="1" applyFill="1" applyBorder="1" applyAlignment="1">
      <alignment horizontal="right" vertical="center" wrapText="1"/>
    </xf>
    <xf numFmtId="3" fontId="10" fillId="6" borderId="60" xfId="0" applyNumberFormat="1" applyFont="1" applyFill="1" applyBorder="1" applyAlignment="1">
      <alignment horizontal="right" vertical="center" wrapText="1"/>
    </xf>
    <xf numFmtId="0" fontId="10" fillId="11" borderId="66" xfId="0" applyFont="1" applyFill="1" applyBorder="1" applyAlignment="1">
      <alignment horizontal="center" vertical="center" wrapText="1"/>
    </xf>
    <xf numFmtId="0" fontId="10" fillId="11" borderId="67" xfId="0" applyFont="1" applyFill="1" applyBorder="1" applyAlignment="1">
      <alignment horizontal="center" vertical="center" wrapText="1"/>
    </xf>
    <xf numFmtId="0" fontId="10" fillId="11" borderId="68" xfId="0" applyFont="1" applyFill="1" applyBorder="1" applyAlignment="1">
      <alignment horizontal="center" vertical="center" wrapText="1"/>
    </xf>
    <xf numFmtId="0" fontId="10" fillId="3" borderId="85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86" xfId="0" applyFont="1" applyFill="1" applyBorder="1" applyAlignment="1">
      <alignment horizontal="center" vertical="center" wrapText="1"/>
    </xf>
    <xf numFmtId="0" fontId="9" fillId="0" borderId="80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12" fillId="0" borderId="55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9" fillId="0" borderId="8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2" fillId="3" borderId="88" xfId="0" applyFont="1" applyFill="1" applyBorder="1" applyAlignment="1">
      <alignment horizontal="right" vertical="center" wrapText="1"/>
    </xf>
    <xf numFmtId="0" fontId="12" fillId="3" borderId="48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123825</xdr:rowOff>
    </xdr:from>
    <xdr:to>
      <xdr:col>2</xdr:col>
      <xdr:colOff>428625</xdr:colOff>
      <xdr:row>3</xdr:row>
      <xdr:rowOff>85725</xdr:rowOff>
    </xdr:to>
    <xdr:pic>
      <xdr:nvPicPr>
        <xdr:cNvPr id="11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3825"/>
          <a:ext cx="1162050" cy="1362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2827734</xdr:colOff>
      <xdr:row>1</xdr:row>
      <xdr:rowOff>137715</xdr:rowOff>
    </xdr:from>
    <xdr:to>
      <xdr:col>6</xdr:col>
      <xdr:colOff>469105</xdr:colOff>
      <xdr:row>2</xdr:row>
      <xdr:rowOff>1051719</xdr:rowOff>
    </xdr:to>
    <xdr:pic>
      <xdr:nvPicPr>
        <xdr:cNvPr id="21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5468" y="296465"/>
          <a:ext cx="1004887" cy="107275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8"/>
  <sheetViews>
    <sheetView showGridLines="0" view="pageBreakPreview" topLeftCell="A7" workbookViewId="0">
      <pane ySplit="3" topLeftCell="A234" activePane="bottomLeft" state="frozen"/>
      <selection activeCell="A7" sqref="A7"/>
      <selection pane="bottomLeft" activeCell="L57" sqref="L57"/>
    </sheetView>
  </sheetViews>
  <sheetFormatPr defaultColWidth="9.140625" defaultRowHeight="12.75"/>
  <cols>
    <col min="1" max="1" width="6" style="1" customWidth="1"/>
    <col min="2" max="2" width="10.140625" style="2" customWidth="1"/>
    <col min="3" max="3" width="11.28515625" style="1" customWidth="1"/>
    <col min="4" max="4" width="49.7109375" style="3" customWidth="1"/>
    <col min="5" max="8" width="0" style="3" hidden="1" customWidth="1"/>
    <col min="9" max="9" width="13.7109375" style="3" customWidth="1"/>
    <col min="10" max="10" width="14.5703125" style="3" customWidth="1"/>
    <col min="11" max="12" width="13.7109375" style="3" customWidth="1"/>
    <col min="13" max="16384" width="9.140625" style="3"/>
  </cols>
  <sheetData>
    <row r="1" spans="1:12" ht="54.75" customHeight="1">
      <c r="A1" s="327" t="s">
        <v>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1:12" ht="27.75" customHeight="1">
      <c r="A2" s="328" t="s">
        <v>257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12" ht="27.75" customHeight="1">
      <c r="A3" s="328" t="s">
        <v>1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</row>
    <row r="4" spans="1:12" ht="27.75" customHeight="1">
      <c r="A4" s="328" t="s">
        <v>244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</row>
    <row r="5" spans="1:12" ht="27.75" customHeight="1">
      <c r="A5" s="329" t="s">
        <v>2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</row>
    <row r="6" spans="1:12" ht="17.25" customHeight="1">
      <c r="A6" s="326" t="s">
        <v>0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</row>
    <row r="7" spans="1:12" ht="36" customHeight="1">
      <c r="A7" s="331" t="s">
        <v>245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2" ht="16.5" customHeight="1">
      <c r="A8" s="332" t="s">
        <v>3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</row>
    <row r="9" spans="1:12" s="10" customFormat="1" ht="31.5" customHeight="1">
      <c r="A9" s="4" t="s">
        <v>4</v>
      </c>
      <c r="B9" s="5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7" t="s">
        <v>249</v>
      </c>
      <c r="J9" s="8">
        <v>2016</v>
      </c>
      <c r="K9" s="5" t="s">
        <v>250</v>
      </c>
      <c r="L9" s="9" t="s">
        <v>251</v>
      </c>
    </row>
    <row r="10" spans="1:12" ht="24" customHeight="1">
      <c r="A10" s="333" t="s">
        <v>12</v>
      </c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</row>
    <row r="11" spans="1:12" ht="25.5" customHeight="1">
      <c r="A11" s="11" t="s">
        <v>13</v>
      </c>
      <c r="B11" s="334" t="s">
        <v>14</v>
      </c>
      <c r="C11" s="334"/>
      <c r="D11" s="334"/>
      <c r="E11" s="334"/>
      <c r="F11" s="334"/>
      <c r="G11" s="334"/>
      <c r="H11" s="334"/>
      <c r="I11" s="334"/>
      <c r="J11" s="334"/>
      <c r="K11" s="334"/>
      <c r="L11" s="334"/>
    </row>
    <row r="12" spans="1:12">
      <c r="A12" s="12"/>
      <c r="B12" s="13"/>
      <c r="C12" s="14" t="s">
        <v>15</v>
      </c>
      <c r="D12" s="15" t="s">
        <v>16</v>
      </c>
      <c r="E12" s="16">
        <v>654913</v>
      </c>
      <c r="F12" s="16">
        <v>717131</v>
      </c>
      <c r="G12" s="17">
        <v>754331</v>
      </c>
      <c r="H12" s="16"/>
      <c r="I12" s="18">
        <v>862430</v>
      </c>
      <c r="J12" s="19">
        <v>970099</v>
      </c>
      <c r="K12" s="20">
        <f t="shared" ref="K12:L18" si="0">J12*1.015</f>
        <v>984650.48499999987</v>
      </c>
      <c r="L12" s="21">
        <v>999421</v>
      </c>
    </row>
    <row r="13" spans="1:12">
      <c r="A13" s="12"/>
      <c r="B13" s="13"/>
      <c r="C13" s="14" t="s">
        <v>17</v>
      </c>
      <c r="D13" s="15" t="s">
        <v>18</v>
      </c>
      <c r="E13" s="16">
        <v>31642</v>
      </c>
      <c r="F13" s="16">
        <v>32196</v>
      </c>
      <c r="G13" s="17">
        <v>34697</v>
      </c>
      <c r="H13" s="16"/>
      <c r="I13" s="22">
        <v>36722</v>
      </c>
      <c r="J13" s="19">
        <v>38445</v>
      </c>
      <c r="K13" s="20">
        <f t="shared" si="0"/>
        <v>39021.674999999996</v>
      </c>
      <c r="L13" s="21">
        <f t="shared" si="0"/>
        <v>39607.000124999991</v>
      </c>
    </row>
    <row r="14" spans="1:12">
      <c r="A14" s="12"/>
      <c r="B14" s="13"/>
      <c r="C14" s="14" t="s">
        <v>19</v>
      </c>
      <c r="D14" s="15" t="s">
        <v>20</v>
      </c>
      <c r="E14" s="16">
        <v>45014</v>
      </c>
      <c r="F14" s="16">
        <v>47529</v>
      </c>
      <c r="G14" s="17">
        <v>51459</v>
      </c>
      <c r="H14" s="16"/>
      <c r="I14" s="22">
        <v>51620</v>
      </c>
      <c r="J14" s="19">
        <v>51434</v>
      </c>
      <c r="K14" s="20">
        <f t="shared" si="0"/>
        <v>52205.509999999995</v>
      </c>
      <c r="L14" s="21">
        <f t="shared" si="0"/>
        <v>52988.592649999991</v>
      </c>
    </row>
    <row r="15" spans="1:12">
      <c r="A15" s="12"/>
      <c r="B15" s="13"/>
      <c r="C15" s="14" t="s">
        <v>21</v>
      </c>
      <c r="D15" s="15" t="s">
        <v>22</v>
      </c>
      <c r="E15" s="16">
        <v>34988</v>
      </c>
      <c r="F15" s="16">
        <v>63190</v>
      </c>
      <c r="G15" s="17">
        <v>37946</v>
      </c>
      <c r="H15" s="16"/>
      <c r="I15" s="22">
        <v>48070</v>
      </c>
      <c r="J15" s="19">
        <v>47075</v>
      </c>
      <c r="K15" s="20">
        <f t="shared" si="0"/>
        <v>47781.124999999993</v>
      </c>
      <c r="L15" s="21">
        <f t="shared" si="0"/>
        <v>48497.841874999991</v>
      </c>
    </row>
    <row r="16" spans="1:12">
      <c r="A16" s="12"/>
      <c r="B16" s="13"/>
      <c r="C16" s="14" t="s">
        <v>23</v>
      </c>
      <c r="D16" s="15" t="s">
        <v>24</v>
      </c>
      <c r="E16" s="16">
        <v>3713</v>
      </c>
      <c r="F16" s="16">
        <v>2433</v>
      </c>
      <c r="G16" s="17">
        <v>1965</v>
      </c>
      <c r="H16" s="16"/>
      <c r="I16" s="22">
        <v>18802</v>
      </c>
      <c r="J16" s="19">
        <v>19079</v>
      </c>
      <c r="K16" s="20">
        <f t="shared" si="0"/>
        <v>19365.184999999998</v>
      </c>
      <c r="L16" s="21">
        <f t="shared" si="0"/>
        <v>19655.662774999997</v>
      </c>
    </row>
    <row r="17" spans="1:12">
      <c r="A17" s="12"/>
      <c r="B17" s="13"/>
      <c r="C17" s="14">
        <v>240</v>
      </c>
      <c r="D17" s="15" t="s">
        <v>25</v>
      </c>
      <c r="E17" s="16">
        <v>32529</v>
      </c>
      <c r="F17" s="16">
        <v>23883</v>
      </c>
      <c r="G17" s="17">
        <v>31807</v>
      </c>
      <c r="H17" s="16"/>
      <c r="I17" s="22">
        <v>215</v>
      </c>
      <c r="J17" s="19">
        <v>100</v>
      </c>
      <c r="K17" s="20">
        <f t="shared" si="0"/>
        <v>101.49999999999999</v>
      </c>
      <c r="L17" s="21">
        <f t="shared" si="0"/>
        <v>103.02249999999998</v>
      </c>
    </row>
    <row r="18" spans="1:12">
      <c r="A18" s="12"/>
      <c r="B18" s="13"/>
      <c r="C18" s="14">
        <v>290</v>
      </c>
      <c r="D18" s="15" t="s">
        <v>26</v>
      </c>
      <c r="E18" s="16">
        <v>215</v>
      </c>
      <c r="F18" s="16">
        <v>104</v>
      </c>
      <c r="G18" s="17">
        <v>215</v>
      </c>
      <c r="H18" s="16"/>
      <c r="I18" s="22">
        <v>158769</v>
      </c>
      <c r="J18" s="19">
        <v>177219</v>
      </c>
      <c r="K18" s="20">
        <v>179877</v>
      </c>
      <c r="L18" s="21">
        <f t="shared" si="0"/>
        <v>182575.15499999997</v>
      </c>
    </row>
    <row r="19" spans="1:12">
      <c r="A19" s="23"/>
      <c r="B19" s="24"/>
      <c r="C19" s="25" t="s">
        <v>27</v>
      </c>
      <c r="D19" s="26" t="s">
        <v>28</v>
      </c>
      <c r="E19" s="27">
        <v>782202</v>
      </c>
      <c r="F19" s="27">
        <v>783381</v>
      </c>
      <c r="G19" s="28">
        <v>577600</v>
      </c>
      <c r="H19" s="27"/>
      <c r="I19" s="29">
        <v>580152</v>
      </c>
      <c r="J19" s="19">
        <v>853095</v>
      </c>
      <c r="K19" s="20">
        <v>865892</v>
      </c>
      <c r="L19" s="21">
        <v>878880</v>
      </c>
    </row>
    <row r="20" spans="1:12" ht="25.5" customHeight="1">
      <c r="A20" s="335" t="s">
        <v>29</v>
      </c>
      <c r="B20" s="335"/>
      <c r="C20" s="335"/>
      <c r="D20" s="335"/>
      <c r="E20" s="30">
        <f t="shared" ref="E20:L20" si="1">SUM(E12:E19)</f>
        <v>1585216</v>
      </c>
      <c r="F20" s="30">
        <f t="shared" si="1"/>
        <v>1669847</v>
      </c>
      <c r="G20" s="30">
        <f t="shared" si="1"/>
        <v>1490020</v>
      </c>
      <c r="H20" s="30">
        <f t="shared" si="1"/>
        <v>0</v>
      </c>
      <c r="I20" s="31">
        <f t="shared" si="1"/>
        <v>1756780</v>
      </c>
      <c r="J20" s="32">
        <f t="shared" si="1"/>
        <v>2156546</v>
      </c>
      <c r="K20" s="33">
        <f t="shared" si="1"/>
        <v>2188894.48</v>
      </c>
      <c r="L20" s="34">
        <f t="shared" si="1"/>
        <v>2221728.274925</v>
      </c>
    </row>
    <row r="21" spans="1:12" ht="25.5" customHeight="1">
      <c r="A21" s="11" t="s">
        <v>30</v>
      </c>
      <c r="B21" s="334" t="s">
        <v>31</v>
      </c>
      <c r="C21" s="334"/>
      <c r="D21" s="334"/>
      <c r="E21" s="334"/>
      <c r="F21" s="334"/>
      <c r="G21" s="334"/>
      <c r="H21" s="334"/>
      <c r="I21" s="334"/>
      <c r="J21" s="334"/>
      <c r="K21" s="334"/>
      <c r="L21" s="334"/>
    </row>
    <row r="22" spans="1:12">
      <c r="A22" s="12"/>
      <c r="B22" s="13"/>
      <c r="C22" s="14" t="s">
        <v>32</v>
      </c>
      <c r="D22" s="15" t="s">
        <v>33</v>
      </c>
      <c r="E22" s="16">
        <v>519</v>
      </c>
      <c r="F22" s="16">
        <v>1985</v>
      </c>
      <c r="G22" s="16">
        <v>0</v>
      </c>
      <c r="H22" s="16">
        <v>2080</v>
      </c>
      <c r="I22" s="22">
        <v>0</v>
      </c>
      <c r="J22" s="19">
        <f t="shared" ref="J22:L23" si="2">I22*1.015</f>
        <v>0</v>
      </c>
      <c r="K22" s="20">
        <f t="shared" si="2"/>
        <v>0</v>
      </c>
      <c r="L22" s="21">
        <f t="shared" si="2"/>
        <v>0</v>
      </c>
    </row>
    <row r="23" spans="1:12">
      <c r="A23" s="23"/>
      <c r="B23" s="24"/>
      <c r="C23" s="25" t="s">
        <v>34</v>
      </c>
      <c r="D23" s="26" t="s">
        <v>28</v>
      </c>
      <c r="E23" s="27">
        <v>680747</v>
      </c>
      <c r="F23" s="27">
        <v>641806</v>
      </c>
      <c r="G23" s="27">
        <v>0</v>
      </c>
      <c r="H23" s="27">
        <v>330273</v>
      </c>
      <c r="I23" s="29">
        <v>0</v>
      </c>
      <c r="J23" s="35">
        <f t="shared" si="2"/>
        <v>0</v>
      </c>
      <c r="K23" s="36">
        <f t="shared" si="2"/>
        <v>0</v>
      </c>
      <c r="L23" s="37">
        <f t="shared" si="2"/>
        <v>0</v>
      </c>
    </row>
    <row r="24" spans="1:12" ht="25.5" customHeight="1">
      <c r="A24" s="335" t="s">
        <v>35</v>
      </c>
      <c r="B24" s="335"/>
      <c r="C24" s="335"/>
      <c r="D24" s="335"/>
      <c r="E24" s="16">
        <f>SUM(E22:E23)</f>
        <v>681266</v>
      </c>
      <c r="F24" s="16">
        <f>SUM(F22:F23)</f>
        <v>643791</v>
      </c>
      <c r="G24" s="30">
        <f>SUM(G22:G23)</f>
        <v>0</v>
      </c>
      <c r="H24" s="30">
        <f>SUM(H22:H23)</f>
        <v>332353</v>
      </c>
      <c r="I24" s="31">
        <f>I22+I23</f>
        <v>0</v>
      </c>
      <c r="J24" s="32">
        <f>SUM(J22:J23)</f>
        <v>0</v>
      </c>
      <c r="K24" s="33">
        <f>SUM(K22:K23)</f>
        <v>0</v>
      </c>
      <c r="L24" s="34">
        <f>SUM(L22:L23)</f>
        <v>0</v>
      </c>
    </row>
    <row r="25" spans="1:12" ht="25.5" customHeight="1">
      <c r="A25" s="11" t="s">
        <v>36</v>
      </c>
      <c r="B25" s="334" t="s">
        <v>37</v>
      </c>
      <c r="C25" s="334"/>
      <c r="D25" s="334"/>
      <c r="E25" s="334"/>
      <c r="F25" s="334"/>
      <c r="G25" s="334"/>
      <c r="H25" s="334"/>
      <c r="I25" s="334"/>
      <c r="J25" s="334"/>
      <c r="K25" s="334"/>
      <c r="L25" s="334"/>
    </row>
    <row r="26" spans="1:12">
      <c r="A26" s="12"/>
      <c r="B26" s="13"/>
      <c r="C26" s="14" t="s">
        <v>38</v>
      </c>
      <c r="D26" s="15" t="s">
        <v>39</v>
      </c>
      <c r="E26" s="16">
        <v>172484</v>
      </c>
      <c r="F26" s="16">
        <v>34364</v>
      </c>
      <c r="G26" s="16">
        <v>32325</v>
      </c>
      <c r="H26" s="16">
        <v>33548</v>
      </c>
      <c r="I26" s="22">
        <v>0</v>
      </c>
      <c r="J26" s="19">
        <f t="shared" ref="J26:L28" si="3">I26*1.015</f>
        <v>0</v>
      </c>
      <c r="K26" s="20">
        <f t="shared" si="3"/>
        <v>0</v>
      </c>
      <c r="L26" s="21">
        <f t="shared" si="3"/>
        <v>0</v>
      </c>
    </row>
    <row r="27" spans="1:12">
      <c r="A27" s="12"/>
      <c r="B27" s="13"/>
      <c r="C27" s="14">
        <v>454</v>
      </c>
      <c r="D27" s="15" t="s">
        <v>40</v>
      </c>
      <c r="E27" s="16">
        <v>21193</v>
      </c>
      <c r="F27" s="16">
        <v>10501</v>
      </c>
      <c r="G27" s="16">
        <v>40500</v>
      </c>
      <c r="H27" s="16"/>
      <c r="I27" s="22"/>
      <c r="J27" s="19">
        <f t="shared" si="3"/>
        <v>0</v>
      </c>
      <c r="K27" s="20">
        <f t="shared" si="3"/>
        <v>0</v>
      </c>
      <c r="L27" s="21">
        <f t="shared" si="3"/>
        <v>0</v>
      </c>
    </row>
    <row r="28" spans="1:12">
      <c r="A28" s="23"/>
      <c r="B28" s="24"/>
      <c r="C28" s="25" t="s">
        <v>41</v>
      </c>
      <c r="D28" s="26" t="s">
        <v>42</v>
      </c>
      <c r="E28" s="27">
        <v>1365475</v>
      </c>
      <c r="F28" s="27">
        <v>273799</v>
      </c>
      <c r="G28" s="27">
        <v>0</v>
      </c>
      <c r="H28" s="27">
        <v>167060</v>
      </c>
      <c r="I28" s="29">
        <v>0</v>
      </c>
      <c r="J28" s="35">
        <f t="shared" si="3"/>
        <v>0</v>
      </c>
      <c r="K28" s="36">
        <f t="shared" si="3"/>
        <v>0</v>
      </c>
      <c r="L28" s="37">
        <f t="shared" si="3"/>
        <v>0</v>
      </c>
    </row>
    <row r="29" spans="1:12" ht="25.5" customHeight="1">
      <c r="A29" s="336" t="s">
        <v>43</v>
      </c>
      <c r="B29" s="336"/>
      <c r="C29" s="336"/>
      <c r="D29" s="336"/>
      <c r="E29" s="38">
        <f t="shared" ref="E29:L29" si="4">SUM(E26:E28)</f>
        <v>1559152</v>
      </c>
      <c r="F29" s="38">
        <f t="shared" si="4"/>
        <v>318664</v>
      </c>
      <c r="G29" s="39">
        <f t="shared" si="4"/>
        <v>72825</v>
      </c>
      <c r="H29" s="38">
        <f t="shared" si="4"/>
        <v>200608</v>
      </c>
      <c r="I29" s="40">
        <f t="shared" si="4"/>
        <v>0</v>
      </c>
      <c r="J29" s="41">
        <f t="shared" si="4"/>
        <v>0</v>
      </c>
      <c r="K29" s="42">
        <f t="shared" si="4"/>
        <v>0</v>
      </c>
      <c r="L29" s="43">
        <f t="shared" si="4"/>
        <v>0</v>
      </c>
    </row>
    <row r="30" spans="1:12" ht="25.5" customHeight="1">
      <c r="A30" s="337" t="s">
        <v>44</v>
      </c>
      <c r="B30" s="337"/>
      <c r="C30" s="337"/>
      <c r="D30" s="337"/>
      <c r="E30" s="44">
        <f t="shared" ref="E30:L30" si="5">E20+E24+E29</f>
        <v>3825634</v>
      </c>
      <c r="F30" s="44">
        <f t="shared" si="5"/>
        <v>2632302</v>
      </c>
      <c r="G30" s="44">
        <f t="shared" si="5"/>
        <v>1562845</v>
      </c>
      <c r="H30" s="44">
        <f t="shared" si="5"/>
        <v>532961</v>
      </c>
      <c r="I30" s="45">
        <f t="shared" si="5"/>
        <v>1756780</v>
      </c>
      <c r="J30" s="45">
        <f t="shared" si="5"/>
        <v>2156546</v>
      </c>
      <c r="K30" s="45">
        <f t="shared" si="5"/>
        <v>2188894.48</v>
      </c>
      <c r="L30" s="46">
        <f t="shared" si="5"/>
        <v>2221728.274925</v>
      </c>
    </row>
    <row r="31" spans="1:12" ht="26.25" customHeight="1">
      <c r="A31" s="338" t="s">
        <v>45</v>
      </c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</row>
    <row r="32" spans="1:12" ht="22.5" customHeight="1">
      <c r="A32" s="47" t="s">
        <v>13</v>
      </c>
      <c r="B32" s="330" t="s">
        <v>14</v>
      </c>
      <c r="C32" s="330"/>
      <c r="D32" s="330"/>
      <c r="E32" s="330"/>
      <c r="F32" s="330"/>
      <c r="G32" s="330"/>
      <c r="H32" s="330"/>
      <c r="I32" s="330"/>
      <c r="J32" s="330"/>
      <c r="K32" s="330"/>
      <c r="L32" s="330"/>
    </row>
    <row r="33" spans="1:12" ht="12.75" customHeight="1">
      <c r="A33" s="48"/>
      <c r="B33" s="49" t="s">
        <v>46</v>
      </c>
      <c r="C33" s="50"/>
      <c r="D33" s="339" t="s">
        <v>47</v>
      </c>
      <c r="E33" s="339"/>
      <c r="F33" s="339"/>
      <c r="G33" s="339"/>
      <c r="H33" s="339"/>
      <c r="I33" s="339"/>
      <c r="J33" s="339"/>
      <c r="K33" s="339"/>
      <c r="L33" s="339"/>
    </row>
    <row r="34" spans="1:12">
      <c r="A34" s="12"/>
      <c r="B34" s="13"/>
      <c r="C34" s="14">
        <v>610</v>
      </c>
      <c r="D34" s="15" t="s">
        <v>48</v>
      </c>
      <c r="E34" s="16">
        <v>117023</v>
      </c>
      <c r="F34" s="16">
        <v>109534</v>
      </c>
      <c r="G34" s="16">
        <v>127749</v>
      </c>
      <c r="H34" s="16">
        <v>125742</v>
      </c>
      <c r="I34" s="22">
        <v>143252</v>
      </c>
      <c r="J34" s="19">
        <v>141838</v>
      </c>
      <c r="K34" s="20">
        <f t="shared" ref="K34:L37" si="6">J34*1.015</f>
        <v>143965.56999999998</v>
      </c>
      <c r="L34" s="21">
        <f t="shared" si="6"/>
        <v>146125.05354999995</v>
      </c>
    </row>
    <row r="35" spans="1:12">
      <c r="A35" s="12"/>
      <c r="B35" s="13"/>
      <c r="C35" s="14">
        <v>620</v>
      </c>
      <c r="D35" s="15" t="s">
        <v>49</v>
      </c>
      <c r="E35" s="16">
        <v>9825</v>
      </c>
      <c r="F35" s="16">
        <v>7828</v>
      </c>
      <c r="G35" s="16">
        <v>43673</v>
      </c>
      <c r="H35" s="16">
        <v>11494</v>
      </c>
      <c r="I35" s="22">
        <v>50954</v>
      </c>
      <c r="J35" s="19">
        <v>50826</v>
      </c>
      <c r="K35" s="20">
        <f t="shared" si="6"/>
        <v>51588.389999999992</v>
      </c>
      <c r="L35" s="21">
        <f t="shared" si="6"/>
        <v>52362.215849999986</v>
      </c>
    </row>
    <row r="36" spans="1:12">
      <c r="A36" s="12"/>
      <c r="B36" s="13"/>
      <c r="C36" s="14">
        <v>630</v>
      </c>
      <c r="D36" s="15" t="s">
        <v>50</v>
      </c>
      <c r="E36" s="16">
        <v>923</v>
      </c>
      <c r="F36" s="16">
        <v>432</v>
      </c>
      <c r="G36" s="16">
        <v>885</v>
      </c>
      <c r="H36" s="16">
        <v>968</v>
      </c>
      <c r="I36" s="22">
        <v>100557</v>
      </c>
      <c r="J36" s="19">
        <v>113876</v>
      </c>
      <c r="K36" s="20">
        <f t="shared" si="6"/>
        <v>115584.13999999998</v>
      </c>
      <c r="L36" s="21">
        <f t="shared" si="6"/>
        <v>117317.90209999998</v>
      </c>
    </row>
    <row r="37" spans="1:12">
      <c r="A37" s="12"/>
      <c r="B37" s="13"/>
      <c r="C37" s="14">
        <v>640</v>
      </c>
      <c r="D37" s="15" t="s">
        <v>51</v>
      </c>
      <c r="E37" s="16">
        <v>197</v>
      </c>
      <c r="F37" s="16">
        <v>172</v>
      </c>
      <c r="G37" s="16">
        <v>1000</v>
      </c>
      <c r="H37" s="16">
        <v>1328</v>
      </c>
      <c r="I37" s="22">
        <v>7801</v>
      </c>
      <c r="J37" s="35">
        <v>6066</v>
      </c>
      <c r="K37" s="36">
        <f t="shared" si="6"/>
        <v>6156.99</v>
      </c>
      <c r="L37" s="37">
        <f t="shared" si="6"/>
        <v>6249.3448499999995</v>
      </c>
    </row>
    <row r="38" spans="1:12">
      <c r="A38" s="51"/>
      <c r="B38" s="52" t="s">
        <v>46</v>
      </c>
      <c r="C38" s="53"/>
      <c r="D38" s="54" t="s">
        <v>52</v>
      </c>
      <c r="E38" s="40">
        <f t="shared" ref="E38:L38" si="7">SUM(E34:E37)</f>
        <v>127968</v>
      </c>
      <c r="F38" s="40">
        <f t="shared" si="7"/>
        <v>117966</v>
      </c>
      <c r="G38" s="40">
        <f t="shared" si="7"/>
        <v>173307</v>
      </c>
      <c r="H38" s="40">
        <f t="shared" si="7"/>
        <v>139532</v>
      </c>
      <c r="I38" s="40">
        <f t="shared" si="7"/>
        <v>302564</v>
      </c>
      <c r="J38" s="55">
        <f t="shared" si="7"/>
        <v>312606</v>
      </c>
      <c r="K38" s="56">
        <f t="shared" si="7"/>
        <v>317295.08999999997</v>
      </c>
      <c r="L38" s="57">
        <f t="shared" si="7"/>
        <v>322054.51634999993</v>
      </c>
    </row>
    <row r="39" spans="1:12" ht="12.75" customHeight="1">
      <c r="A39" s="48"/>
      <c r="B39" s="49" t="s">
        <v>53</v>
      </c>
      <c r="C39" s="58"/>
      <c r="D39" s="339" t="s">
        <v>54</v>
      </c>
      <c r="E39" s="339"/>
      <c r="F39" s="339"/>
      <c r="G39" s="339"/>
      <c r="H39" s="339"/>
      <c r="I39" s="339"/>
      <c r="J39" s="339"/>
      <c r="K39" s="339"/>
      <c r="L39" s="339"/>
    </row>
    <row r="40" spans="1:12">
      <c r="A40" s="59"/>
      <c r="B40" s="60"/>
      <c r="C40" s="61">
        <v>630</v>
      </c>
      <c r="D40" s="62" t="s">
        <v>50</v>
      </c>
      <c r="E40" s="63">
        <v>3978</v>
      </c>
      <c r="F40" s="63">
        <v>6382</v>
      </c>
      <c r="G40" s="63">
        <v>7128</v>
      </c>
      <c r="H40" s="63"/>
      <c r="I40" s="64">
        <v>7828</v>
      </c>
      <c r="J40" s="19">
        <v>5360</v>
      </c>
      <c r="K40" s="20">
        <f>J40*1.015</f>
        <v>5440.4</v>
      </c>
      <c r="L40" s="21">
        <f>K40*1.015</f>
        <v>5522.0059999999994</v>
      </c>
    </row>
    <row r="41" spans="1:12">
      <c r="A41" s="23"/>
      <c r="B41" s="24"/>
      <c r="C41" s="25">
        <v>650</v>
      </c>
      <c r="D41" s="26" t="s">
        <v>55</v>
      </c>
      <c r="E41" s="27">
        <v>11826</v>
      </c>
      <c r="F41" s="27">
        <v>18447</v>
      </c>
      <c r="G41" s="27">
        <v>23424</v>
      </c>
      <c r="H41" s="27"/>
      <c r="I41" s="29">
        <v>14998</v>
      </c>
      <c r="J41" s="35">
        <v>12000</v>
      </c>
      <c r="K41" s="36">
        <f>J41*1.015</f>
        <v>12179.999999999998</v>
      </c>
      <c r="L41" s="37">
        <f>K41*1.015</f>
        <v>12362.699999999997</v>
      </c>
    </row>
    <row r="42" spans="1:12">
      <c r="A42" s="65"/>
      <c r="B42" s="66" t="s">
        <v>56</v>
      </c>
      <c r="C42" s="67"/>
      <c r="D42" s="54" t="s">
        <v>57</v>
      </c>
      <c r="E42" s="40">
        <f t="shared" ref="E42:L42" si="8">SUM(E40:E41)</f>
        <v>15804</v>
      </c>
      <c r="F42" s="40">
        <f t="shared" si="8"/>
        <v>24829</v>
      </c>
      <c r="G42" s="40">
        <f t="shared" si="8"/>
        <v>30552</v>
      </c>
      <c r="H42" s="40">
        <f t="shared" si="8"/>
        <v>0</v>
      </c>
      <c r="I42" s="40">
        <f t="shared" si="8"/>
        <v>22826</v>
      </c>
      <c r="J42" s="55">
        <f t="shared" si="8"/>
        <v>17360</v>
      </c>
      <c r="K42" s="56">
        <f t="shared" si="8"/>
        <v>17620.399999999998</v>
      </c>
      <c r="L42" s="57">
        <f t="shared" si="8"/>
        <v>17884.705999999998</v>
      </c>
    </row>
    <row r="43" spans="1:12" ht="12.75" customHeight="1">
      <c r="A43" s="48"/>
      <c r="B43" s="49" t="s">
        <v>58</v>
      </c>
      <c r="C43" s="58"/>
      <c r="D43" s="339" t="s">
        <v>59</v>
      </c>
      <c r="E43" s="339"/>
      <c r="F43" s="339"/>
      <c r="G43" s="339"/>
      <c r="H43" s="339"/>
      <c r="I43" s="339"/>
      <c r="J43" s="339"/>
      <c r="K43" s="339"/>
      <c r="L43" s="339"/>
    </row>
    <row r="44" spans="1:12">
      <c r="A44" s="12"/>
      <c r="B44" s="13"/>
      <c r="C44" s="14">
        <v>610</v>
      </c>
      <c r="D44" s="15" t="s">
        <v>48</v>
      </c>
      <c r="E44" s="16">
        <v>1813</v>
      </c>
      <c r="F44" s="16">
        <v>3022</v>
      </c>
      <c r="G44" s="68">
        <v>3229</v>
      </c>
      <c r="H44" s="68"/>
      <c r="I44" s="69">
        <v>3229</v>
      </c>
      <c r="J44" s="70">
        <v>4000</v>
      </c>
      <c r="K44" s="71">
        <f t="shared" ref="K44:L46" si="9">J44*1.015</f>
        <v>4059.9999999999995</v>
      </c>
      <c r="L44" s="72">
        <f t="shared" si="9"/>
        <v>4120.8999999999987</v>
      </c>
    </row>
    <row r="45" spans="1:12">
      <c r="A45" s="12"/>
      <c r="B45" s="13"/>
      <c r="C45" s="14">
        <v>620</v>
      </c>
      <c r="D45" s="15" t="s">
        <v>49</v>
      </c>
      <c r="E45" s="16">
        <v>183</v>
      </c>
      <c r="F45" s="16">
        <v>304</v>
      </c>
      <c r="G45" s="68">
        <v>1128</v>
      </c>
      <c r="H45" s="68"/>
      <c r="I45" s="69">
        <v>1128</v>
      </c>
      <c r="J45" s="19">
        <v>1200</v>
      </c>
      <c r="K45" s="71">
        <f t="shared" si="9"/>
        <v>1217.9999999999998</v>
      </c>
      <c r="L45" s="72">
        <f t="shared" si="9"/>
        <v>1236.2699999999998</v>
      </c>
    </row>
    <row r="46" spans="1:12">
      <c r="A46" s="12"/>
      <c r="B46" s="13"/>
      <c r="C46" s="14">
        <v>630</v>
      </c>
      <c r="D46" s="15" t="s">
        <v>50</v>
      </c>
      <c r="E46" s="16">
        <v>1</v>
      </c>
      <c r="F46" s="16">
        <v>0</v>
      </c>
      <c r="G46" s="68">
        <v>30</v>
      </c>
      <c r="H46" s="68"/>
      <c r="I46" s="69">
        <v>664</v>
      </c>
      <c r="J46" s="35">
        <v>200</v>
      </c>
      <c r="K46" s="73">
        <f t="shared" si="9"/>
        <v>202.99999999999997</v>
      </c>
      <c r="L46" s="74">
        <f t="shared" si="9"/>
        <v>206.04499999999996</v>
      </c>
    </row>
    <row r="47" spans="1:12" s="76" customFormat="1">
      <c r="A47" s="75"/>
      <c r="B47" s="52" t="s">
        <v>60</v>
      </c>
      <c r="C47" s="53"/>
      <c r="D47" s="54" t="s">
        <v>61</v>
      </c>
      <c r="E47" s="40">
        <f t="shared" ref="E47:L47" si="10">SUM(E44:E46)</f>
        <v>1997</v>
      </c>
      <c r="F47" s="40">
        <f t="shared" si="10"/>
        <v>3326</v>
      </c>
      <c r="G47" s="40">
        <f t="shared" si="10"/>
        <v>4387</v>
      </c>
      <c r="H47" s="40">
        <f t="shared" si="10"/>
        <v>0</v>
      </c>
      <c r="I47" s="40">
        <f t="shared" si="10"/>
        <v>5021</v>
      </c>
      <c r="J47" s="55">
        <f t="shared" si="10"/>
        <v>5400</v>
      </c>
      <c r="K47" s="56">
        <f t="shared" si="10"/>
        <v>5480.9999999999991</v>
      </c>
      <c r="L47" s="57">
        <f t="shared" si="10"/>
        <v>5563.2149999999983</v>
      </c>
    </row>
    <row r="48" spans="1:12" ht="15" customHeight="1">
      <c r="A48" s="48"/>
      <c r="B48" s="49" t="s">
        <v>62</v>
      </c>
      <c r="C48" s="58"/>
      <c r="D48" s="339" t="s">
        <v>63</v>
      </c>
      <c r="E48" s="339"/>
      <c r="F48" s="339"/>
      <c r="G48" s="339"/>
      <c r="H48" s="339"/>
      <c r="I48" s="339"/>
      <c r="J48" s="339"/>
      <c r="K48" s="339"/>
      <c r="L48" s="339"/>
    </row>
    <row r="49" spans="1:12">
      <c r="A49" s="12"/>
      <c r="B49" s="13"/>
      <c r="C49" s="14">
        <v>630</v>
      </c>
      <c r="D49" s="77" t="s">
        <v>50</v>
      </c>
      <c r="E49" s="16">
        <v>0</v>
      </c>
      <c r="F49" s="16">
        <v>0</v>
      </c>
      <c r="G49" s="68"/>
      <c r="H49" s="68">
        <v>75</v>
      </c>
      <c r="I49" s="78">
        <v>0</v>
      </c>
      <c r="J49" s="19">
        <f>I49*1.015</f>
        <v>0</v>
      </c>
      <c r="K49" s="20">
        <f>J49*1.015</f>
        <v>0</v>
      </c>
      <c r="L49" s="21">
        <f>K49*1.015</f>
        <v>0</v>
      </c>
    </row>
    <row r="50" spans="1:12" ht="15" customHeight="1">
      <c r="A50" s="51"/>
      <c r="B50" s="52" t="s">
        <v>64</v>
      </c>
      <c r="C50" s="53"/>
      <c r="D50" s="54" t="s">
        <v>63</v>
      </c>
      <c r="E50" s="40">
        <f t="shared" ref="E50:L50" si="11">SUM(E49:E49)</f>
        <v>0</v>
      </c>
      <c r="F50" s="40">
        <f t="shared" si="11"/>
        <v>0</v>
      </c>
      <c r="G50" s="40">
        <f t="shared" si="11"/>
        <v>0</v>
      </c>
      <c r="H50" s="40">
        <f t="shared" si="11"/>
        <v>75</v>
      </c>
      <c r="I50" s="40">
        <f t="shared" si="11"/>
        <v>0</v>
      </c>
      <c r="J50" s="79">
        <f t="shared" si="11"/>
        <v>0</v>
      </c>
      <c r="K50" s="40">
        <f t="shared" si="11"/>
        <v>0</v>
      </c>
      <c r="L50" s="80">
        <f t="shared" si="11"/>
        <v>0</v>
      </c>
    </row>
    <row r="51" spans="1:12" ht="12.75" customHeight="1">
      <c r="A51" s="48"/>
      <c r="B51" s="49" t="s">
        <v>65</v>
      </c>
      <c r="C51" s="58"/>
      <c r="D51" s="339" t="s">
        <v>66</v>
      </c>
      <c r="E51" s="339"/>
      <c r="F51" s="339"/>
      <c r="G51" s="339"/>
      <c r="H51" s="339"/>
      <c r="I51" s="339"/>
      <c r="J51" s="339"/>
      <c r="K51" s="339"/>
      <c r="L51" s="339"/>
    </row>
    <row r="52" spans="1:12">
      <c r="A52" s="12"/>
      <c r="B52" s="13"/>
      <c r="C52" s="14">
        <v>630</v>
      </c>
      <c r="D52" s="15" t="s">
        <v>50</v>
      </c>
      <c r="E52" s="16">
        <v>1460</v>
      </c>
      <c r="F52" s="16">
        <v>2092</v>
      </c>
      <c r="G52" s="68">
        <v>1132</v>
      </c>
      <c r="H52" s="68">
        <v>2056</v>
      </c>
      <c r="I52" s="78">
        <v>8737</v>
      </c>
      <c r="J52" s="19">
        <v>11705</v>
      </c>
      <c r="K52" s="20">
        <f>J52*1.015</f>
        <v>11880.574999999999</v>
      </c>
      <c r="L52" s="21">
        <f>K52*1.015</f>
        <v>12058.783624999998</v>
      </c>
    </row>
    <row r="53" spans="1:12">
      <c r="A53" s="12"/>
      <c r="B53" s="13"/>
      <c r="C53" s="14"/>
      <c r="D53" s="15"/>
      <c r="E53" s="16">
        <v>139</v>
      </c>
      <c r="F53" s="16">
        <v>168</v>
      </c>
      <c r="G53" s="68">
        <v>140</v>
      </c>
      <c r="H53" s="68">
        <v>140</v>
      </c>
      <c r="I53" s="78"/>
      <c r="J53" s="19">
        <f>I53*1.015</f>
        <v>0</v>
      </c>
      <c r="K53" s="20">
        <f>J53*1.015</f>
        <v>0</v>
      </c>
      <c r="L53" s="21">
        <f>K53*1.015</f>
        <v>0</v>
      </c>
    </row>
    <row r="54" spans="1:12">
      <c r="A54" s="75"/>
      <c r="B54" s="52" t="s">
        <v>67</v>
      </c>
      <c r="C54" s="53"/>
      <c r="D54" s="54" t="s">
        <v>68</v>
      </c>
      <c r="E54" s="40">
        <f t="shared" ref="E54:L54" si="12">SUM(E52:E53)</f>
        <v>1599</v>
      </c>
      <c r="F54" s="40">
        <f t="shared" si="12"/>
        <v>2260</v>
      </c>
      <c r="G54" s="40">
        <f t="shared" si="12"/>
        <v>1272</v>
      </c>
      <c r="H54" s="40">
        <f t="shared" si="12"/>
        <v>2196</v>
      </c>
      <c r="I54" s="40">
        <f t="shared" si="12"/>
        <v>8737</v>
      </c>
      <c r="J54" s="79">
        <f t="shared" si="12"/>
        <v>11705</v>
      </c>
      <c r="K54" s="40">
        <f t="shared" si="12"/>
        <v>11880.574999999999</v>
      </c>
      <c r="L54" s="80">
        <f t="shared" si="12"/>
        <v>12058.783624999998</v>
      </c>
    </row>
    <row r="55" spans="1:12" ht="12.75" customHeight="1">
      <c r="A55" s="48"/>
      <c r="B55" s="49" t="s">
        <v>69</v>
      </c>
      <c r="C55" s="58"/>
      <c r="D55" s="339" t="s">
        <v>70</v>
      </c>
      <c r="E55" s="339"/>
      <c r="F55" s="339"/>
      <c r="G55" s="339"/>
      <c r="H55" s="339"/>
      <c r="I55" s="339"/>
      <c r="J55" s="339"/>
      <c r="K55" s="339"/>
      <c r="L55" s="339"/>
    </row>
    <row r="56" spans="1:12">
      <c r="A56" s="12"/>
      <c r="B56" s="13"/>
      <c r="C56" s="14">
        <v>630</v>
      </c>
      <c r="D56" s="15" t="s">
        <v>50</v>
      </c>
      <c r="E56" s="16">
        <v>265</v>
      </c>
      <c r="F56" s="16">
        <v>1638</v>
      </c>
      <c r="G56" s="68">
        <v>0</v>
      </c>
      <c r="H56" s="68"/>
      <c r="I56" s="78">
        <v>39048</v>
      </c>
      <c r="J56" s="19">
        <f>37272-3323</f>
        <v>33949</v>
      </c>
      <c r="K56" s="20">
        <v>33443</v>
      </c>
      <c r="L56" s="21">
        <v>33945</v>
      </c>
    </row>
    <row r="57" spans="1:12">
      <c r="A57" s="51"/>
      <c r="B57" s="52" t="s">
        <v>71</v>
      </c>
      <c r="C57" s="53"/>
      <c r="D57" s="54" t="s">
        <v>72</v>
      </c>
      <c r="E57" s="40">
        <f t="shared" ref="E57:L57" si="13">SUM(E56:E56)</f>
        <v>265</v>
      </c>
      <c r="F57" s="40">
        <f t="shared" si="13"/>
        <v>1638</v>
      </c>
      <c r="G57" s="40">
        <f t="shared" si="13"/>
        <v>0</v>
      </c>
      <c r="H57" s="40">
        <f t="shared" si="13"/>
        <v>0</v>
      </c>
      <c r="I57" s="40">
        <f t="shared" si="13"/>
        <v>39048</v>
      </c>
      <c r="J57" s="79">
        <f t="shared" si="13"/>
        <v>33949</v>
      </c>
      <c r="K57" s="40">
        <f t="shared" si="13"/>
        <v>33443</v>
      </c>
      <c r="L57" s="80">
        <f t="shared" si="13"/>
        <v>33945</v>
      </c>
    </row>
    <row r="58" spans="1:12" ht="12.75" customHeight="1">
      <c r="A58" s="48"/>
      <c r="B58" s="49" t="s">
        <v>73</v>
      </c>
      <c r="C58" s="58"/>
      <c r="D58" s="339" t="s">
        <v>74</v>
      </c>
      <c r="E58" s="339"/>
      <c r="F58" s="339"/>
      <c r="G58" s="339"/>
      <c r="H58" s="339"/>
      <c r="I58" s="339"/>
      <c r="J58" s="339"/>
      <c r="K58" s="339"/>
      <c r="L58" s="339"/>
    </row>
    <row r="59" spans="1:12">
      <c r="A59" s="12"/>
      <c r="B59" s="13"/>
      <c r="C59" s="14">
        <v>630</v>
      </c>
      <c r="D59" s="15" t="s">
        <v>50</v>
      </c>
      <c r="E59" s="16">
        <v>621</v>
      </c>
      <c r="F59" s="16">
        <v>793</v>
      </c>
      <c r="G59" s="68">
        <v>498</v>
      </c>
      <c r="H59" s="68"/>
      <c r="I59" s="78">
        <v>64254</v>
      </c>
      <c r="J59" s="19">
        <v>63081</v>
      </c>
      <c r="K59" s="20">
        <f>J59*1.015</f>
        <v>64027.214999999997</v>
      </c>
      <c r="L59" s="21">
        <f>K59*1.015</f>
        <v>64987.623224999988</v>
      </c>
    </row>
    <row r="60" spans="1:12">
      <c r="A60" s="75"/>
      <c r="B60" s="52" t="s">
        <v>75</v>
      </c>
      <c r="C60" s="53"/>
      <c r="D60" s="54" t="s">
        <v>76</v>
      </c>
      <c r="E60" s="40">
        <f t="shared" ref="E60:L60" si="14">SUM(E59:E59)</f>
        <v>621</v>
      </c>
      <c r="F60" s="40">
        <f t="shared" si="14"/>
        <v>793</v>
      </c>
      <c r="G60" s="40">
        <f t="shared" si="14"/>
        <v>498</v>
      </c>
      <c r="H60" s="40">
        <f t="shared" si="14"/>
        <v>0</v>
      </c>
      <c r="I60" s="40">
        <f t="shared" si="14"/>
        <v>64254</v>
      </c>
      <c r="J60" s="79">
        <f t="shared" si="14"/>
        <v>63081</v>
      </c>
      <c r="K60" s="40">
        <f t="shared" si="14"/>
        <v>64027.214999999997</v>
      </c>
      <c r="L60" s="80">
        <f t="shared" si="14"/>
        <v>64987.623224999988</v>
      </c>
    </row>
    <row r="61" spans="1:12" ht="12.75" customHeight="1">
      <c r="A61" s="48"/>
      <c r="B61" s="49" t="s">
        <v>77</v>
      </c>
      <c r="C61" s="58"/>
      <c r="D61" s="339" t="s">
        <v>78</v>
      </c>
      <c r="E61" s="339"/>
      <c r="F61" s="339"/>
      <c r="G61" s="339"/>
      <c r="H61" s="339"/>
      <c r="I61" s="339"/>
      <c r="J61" s="339"/>
      <c r="K61" s="339"/>
      <c r="L61" s="339"/>
    </row>
    <row r="62" spans="1:12">
      <c r="A62" s="12"/>
      <c r="B62" s="13"/>
      <c r="C62" s="14">
        <v>610</v>
      </c>
      <c r="D62" s="15" t="s">
        <v>48</v>
      </c>
      <c r="E62" s="16">
        <v>39321</v>
      </c>
      <c r="F62" s="16">
        <v>77371</v>
      </c>
      <c r="G62" s="68">
        <v>36777</v>
      </c>
      <c r="H62" s="68"/>
      <c r="I62" s="78">
        <v>33873</v>
      </c>
      <c r="J62" s="19">
        <v>193974</v>
      </c>
      <c r="K62" s="20">
        <f t="shared" ref="K62:L66" si="15">J62*1.015</f>
        <v>196883.61</v>
      </c>
      <c r="L62" s="21">
        <f t="shared" si="15"/>
        <v>199836.86414999998</v>
      </c>
    </row>
    <row r="63" spans="1:12">
      <c r="A63" s="12"/>
      <c r="B63" s="13"/>
      <c r="C63" s="14">
        <v>620</v>
      </c>
      <c r="D63" s="15" t="s">
        <v>49</v>
      </c>
      <c r="E63" s="16">
        <v>3442</v>
      </c>
      <c r="F63" s="16">
        <v>7275</v>
      </c>
      <c r="G63" s="68">
        <v>9453</v>
      </c>
      <c r="H63" s="68"/>
      <c r="I63" s="78">
        <v>11855</v>
      </c>
      <c r="J63" s="19">
        <v>67831</v>
      </c>
      <c r="K63" s="20">
        <f t="shared" si="15"/>
        <v>68848.464999999997</v>
      </c>
      <c r="L63" s="21">
        <f t="shared" si="15"/>
        <v>69881.191974999994</v>
      </c>
    </row>
    <row r="64" spans="1:12">
      <c r="A64" s="12"/>
      <c r="B64" s="13"/>
      <c r="C64" s="14">
        <v>630</v>
      </c>
      <c r="D64" s="15" t="s">
        <v>50</v>
      </c>
      <c r="E64" s="16">
        <v>7858</v>
      </c>
      <c r="F64" s="16">
        <v>8202</v>
      </c>
      <c r="G64" s="68">
        <v>9000</v>
      </c>
      <c r="H64" s="68"/>
      <c r="I64" s="78">
        <v>11130</v>
      </c>
      <c r="J64" s="19">
        <v>25515</v>
      </c>
      <c r="K64" s="20">
        <f t="shared" si="15"/>
        <v>25897.724999999999</v>
      </c>
      <c r="L64" s="21">
        <f t="shared" si="15"/>
        <v>26286.190874999997</v>
      </c>
    </row>
    <row r="65" spans="1:12">
      <c r="A65" s="12"/>
      <c r="B65" s="13"/>
      <c r="C65" s="14">
        <v>640</v>
      </c>
      <c r="D65" s="15" t="s">
        <v>51</v>
      </c>
      <c r="E65" s="16">
        <v>1006</v>
      </c>
      <c r="F65" s="16">
        <v>2475</v>
      </c>
      <c r="G65" s="68">
        <v>3964</v>
      </c>
      <c r="H65" s="68"/>
      <c r="I65" s="78">
        <v>0</v>
      </c>
      <c r="J65" s="19">
        <v>0</v>
      </c>
      <c r="K65" s="20">
        <f t="shared" si="15"/>
        <v>0</v>
      </c>
      <c r="L65" s="21">
        <f t="shared" si="15"/>
        <v>0</v>
      </c>
    </row>
    <row r="66" spans="1:12">
      <c r="A66" s="75"/>
      <c r="B66" s="52"/>
      <c r="C66" s="53"/>
      <c r="D66" s="54" t="s">
        <v>79</v>
      </c>
      <c r="E66" s="40"/>
      <c r="F66" s="40"/>
      <c r="G66" s="40"/>
      <c r="H66" s="40"/>
      <c r="I66" s="40">
        <f>SUM(I62:I65)</f>
        <v>56858</v>
      </c>
      <c r="J66" s="79">
        <f>SUM(J62:J65)</f>
        <v>287320</v>
      </c>
      <c r="K66" s="40">
        <f t="shared" si="15"/>
        <v>291629.8</v>
      </c>
      <c r="L66" s="80">
        <f t="shared" si="15"/>
        <v>296004.24699999997</v>
      </c>
    </row>
    <row r="67" spans="1:12" ht="12.75" customHeight="1">
      <c r="A67" s="48"/>
      <c r="B67" s="49" t="s">
        <v>77</v>
      </c>
      <c r="C67" s="58"/>
      <c r="D67" s="339" t="s">
        <v>80</v>
      </c>
      <c r="E67" s="339"/>
      <c r="F67" s="339"/>
      <c r="G67" s="339"/>
      <c r="H67" s="339"/>
      <c r="I67" s="339"/>
      <c r="J67" s="339"/>
      <c r="K67" s="339"/>
      <c r="L67" s="339"/>
    </row>
    <row r="68" spans="1:12">
      <c r="A68" s="12"/>
      <c r="B68" s="13"/>
      <c r="C68" s="14">
        <v>610</v>
      </c>
      <c r="D68" s="15" t="s">
        <v>81</v>
      </c>
      <c r="E68" s="16"/>
      <c r="F68" s="16"/>
      <c r="G68" s="68"/>
      <c r="H68" s="68"/>
      <c r="I68" s="78">
        <v>19310</v>
      </c>
      <c r="J68" s="19">
        <v>9420</v>
      </c>
      <c r="K68" s="20">
        <f t="shared" ref="K68:L70" si="16">J68*1.015</f>
        <v>9561.2999999999993</v>
      </c>
      <c r="L68" s="21">
        <f t="shared" si="16"/>
        <v>9704.7194999999974</v>
      </c>
    </row>
    <row r="69" spans="1:12">
      <c r="A69" s="12"/>
      <c r="B69" s="13"/>
      <c r="C69" s="14">
        <v>620</v>
      </c>
      <c r="D69" s="15" t="s">
        <v>49</v>
      </c>
      <c r="E69" s="16"/>
      <c r="F69" s="16"/>
      <c r="G69" s="68"/>
      <c r="H69" s="68"/>
      <c r="I69" s="78">
        <v>6750</v>
      </c>
      <c r="J69" s="19">
        <v>3293</v>
      </c>
      <c r="K69" s="20">
        <f t="shared" si="16"/>
        <v>3342.3949999999995</v>
      </c>
      <c r="L69" s="21">
        <f t="shared" si="16"/>
        <v>3392.5309249999991</v>
      </c>
    </row>
    <row r="70" spans="1:12">
      <c r="A70" s="12"/>
      <c r="B70" s="13"/>
      <c r="C70" s="14">
        <v>630</v>
      </c>
      <c r="D70" s="15" t="s">
        <v>50</v>
      </c>
      <c r="E70" s="16"/>
      <c r="F70" s="16"/>
      <c r="G70" s="68"/>
      <c r="H70" s="68"/>
      <c r="I70" s="78"/>
      <c r="J70" s="19">
        <v>690</v>
      </c>
      <c r="K70" s="20">
        <f t="shared" si="16"/>
        <v>700.34999999999991</v>
      </c>
      <c r="L70" s="21">
        <f t="shared" si="16"/>
        <v>710.85524999999984</v>
      </c>
    </row>
    <row r="71" spans="1:12">
      <c r="A71" s="75"/>
      <c r="B71" s="52" t="s">
        <v>82</v>
      </c>
      <c r="C71" s="53"/>
      <c r="D71" s="54" t="s">
        <v>83</v>
      </c>
      <c r="E71" s="40">
        <f>SUM(E62:E70)</f>
        <v>51627</v>
      </c>
      <c r="F71" s="40">
        <f>SUM(F62:F70)</f>
        <v>95323</v>
      </c>
      <c r="G71" s="40">
        <f>SUM(G62:G70)</f>
        <v>59194</v>
      </c>
      <c r="H71" s="40">
        <f>SUM(H62:H70)</f>
        <v>0</v>
      </c>
      <c r="I71" s="40">
        <f>SUM(I68:I70)</f>
        <v>26060</v>
      </c>
      <c r="J71" s="79">
        <f>SUM(J68:J70)</f>
        <v>13403</v>
      </c>
      <c r="K71" s="40">
        <f>SUM(K68:K70)</f>
        <v>13604.045</v>
      </c>
      <c r="L71" s="80">
        <f>SUM(L68:L70)</f>
        <v>13808.105674999997</v>
      </c>
    </row>
    <row r="72" spans="1:12" ht="12.75" customHeight="1">
      <c r="A72" s="48"/>
      <c r="B72" s="49" t="s">
        <v>84</v>
      </c>
      <c r="C72" s="58"/>
      <c r="D72" s="339" t="s">
        <v>85</v>
      </c>
      <c r="E72" s="339"/>
      <c r="F72" s="339"/>
      <c r="G72" s="339"/>
      <c r="H72" s="339"/>
      <c r="I72" s="339"/>
      <c r="J72" s="339"/>
      <c r="K72" s="339"/>
      <c r="L72" s="339"/>
    </row>
    <row r="73" spans="1:12">
      <c r="A73" s="12"/>
      <c r="B73" s="13"/>
      <c r="C73" s="14">
        <v>630</v>
      </c>
      <c r="D73" s="15" t="s">
        <v>50</v>
      </c>
      <c r="E73" s="16">
        <v>11882</v>
      </c>
      <c r="F73" s="16">
        <v>15486</v>
      </c>
      <c r="G73" s="68">
        <v>7492</v>
      </c>
      <c r="H73" s="68"/>
      <c r="I73" s="78">
        <v>15551</v>
      </c>
      <c r="J73" s="19">
        <v>12886</v>
      </c>
      <c r="K73" s="20">
        <f>J73*1.015</f>
        <v>13079.289999999999</v>
      </c>
      <c r="L73" s="21">
        <f>K73*1.015</f>
        <v>13275.479349999998</v>
      </c>
    </row>
    <row r="74" spans="1:12">
      <c r="A74" s="75"/>
      <c r="B74" s="52" t="s">
        <v>86</v>
      </c>
      <c r="C74" s="53"/>
      <c r="D74" s="54" t="s">
        <v>87</v>
      </c>
      <c r="E74" s="40">
        <f t="shared" ref="E74:L74" si="17">SUM(E73:E73)</f>
        <v>11882</v>
      </c>
      <c r="F74" s="40">
        <f t="shared" si="17"/>
        <v>15486</v>
      </c>
      <c r="G74" s="40">
        <f t="shared" si="17"/>
        <v>7492</v>
      </c>
      <c r="H74" s="40">
        <f t="shared" si="17"/>
        <v>0</v>
      </c>
      <c r="I74" s="40">
        <f t="shared" si="17"/>
        <v>15551</v>
      </c>
      <c r="J74" s="79">
        <f t="shared" si="17"/>
        <v>12886</v>
      </c>
      <c r="K74" s="40">
        <f t="shared" si="17"/>
        <v>13079.289999999999</v>
      </c>
      <c r="L74" s="80">
        <f t="shared" si="17"/>
        <v>13275.479349999998</v>
      </c>
    </row>
    <row r="75" spans="1:12" ht="12.75" customHeight="1">
      <c r="A75" s="48"/>
      <c r="B75" s="49" t="s">
        <v>88</v>
      </c>
      <c r="C75" s="58"/>
      <c r="D75" s="339" t="s">
        <v>89</v>
      </c>
      <c r="E75" s="339"/>
      <c r="F75" s="339"/>
      <c r="G75" s="339"/>
      <c r="H75" s="339"/>
      <c r="I75" s="339"/>
      <c r="J75" s="339"/>
      <c r="K75" s="339"/>
      <c r="L75" s="339"/>
    </row>
    <row r="76" spans="1:12">
      <c r="A76" s="12"/>
      <c r="B76" s="13"/>
      <c r="C76" s="14">
        <v>630</v>
      </c>
      <c r="D76" s="15" t="s">
        <v>50</v>
      </c>
      <c r="E76" s="16">
        <v>403</v>
      </c>
      <c r="F76" s="16">
        <v>7063</v>
      </c>
      <c r="G76" s="68">
        <v>4540</v>
      </c>
      <c r="H76" s="68"/>
      <c r="I76" s="78">
        <v>7092</v>
      </c>
      <c r="J76" s="19">
        <v>11857</v>
      </c>
      <c r="K76" s="20">
        <f>J76*1.015</f>
        <v>12034.855</v>
      </c>
      <c r="L76" s="21">
        <f>K76*1.015</f>
        <v>12215.377824999998</v>
      </c>
    </row>
    <row r="77" spans="1:12">
      <c r="A77" s="12"/>
      <c r="B77" s="13"/>
      <c r="C77" s="14">
        <v>640</v>
      </c>
      <c r="D77" s="15" t="s">
        <v>51</v>
      </c>
      <c r="E77" s="16">
        <v>663</v>
      </c>
      <c r="F77" s="16">
        <v>792</v>
      </c>
      <c r="G77" s="68">
        <v>0</v>
      </c>
      <c r="H77" s="68"/>
      <c r="I77" s="78">
        <v>16986</v>
      </c>
      <c r="J77" s="19">
        <v>43381</v>
      </c>
      <c r="K77" s="20">
        <f>J77*1.015</f>
        <v>44031.714999999997</v>
      </c>
      <c r="L77" s="21">
        <f>K77*1.015</f>
        <v>44692.190724999993</v>
      </c>
    </row>
    <row r="78" spans="1:12">
      <c r="A78" s="51"/>
      <c r="B78" s="52" t="s">
        <v>90</v>
      </c>
      <c r="C78" s="53"/>
      <c r="D78" s="54" t="s">
        <v>91</v>
      </c>
      <c r="E78" s="40">
        <f t="shared" ref="E78:L78" si="18">SUM(E76:E77)</f>
        <v>1066</v>
      </c>
      <c r="F78" s="40">
        <f t="shared" si="18"/>
        <v>7855</v>
      </c>
      <c r="G78" s="40">
        <f t="shared" si="18"/>
        <v>4540</v>
      </c>
      <c r="H78" s="40">
        <f t="shared" si="18"/>
        <v>0</v>
      </c>
      <c r="I78" s="40">
        <f t="shared" si="18"/>
        <v>24078</v>
      </c>
      <c r="J78" s="79">
        <f t="shared" si="18"/>
        <v>55238</v>
      </c>
      <c r="K78" s="40">
        <f t="shared" si="18"/>
        <v>56066.569999999992</v>
      </c>
      <c r="L78" s="80">
        <f t="shared" si="18"/>
        <v>56907.568549999989</v>
      </c>
    </row>
    <row r="79" spans="1:12" ht="12.75" customHeight="1">
      <c r="A79" s="48"/>
      <c r="B79" s="49" t="s">
        <v>92</v>
      </c>
      <c r="C79" s="58"/>
      <c r="D79" s="339" t="s">
        <v>93</v>
      </c>
      <c r="E79" s="339"/>
      <c r="F79" s="339"/>
      <c r="G79" s="339"/>
      <c r="H79" s="339"/>
      <c r="I79" s="339"/>
      <c r="J79" s="339"/>
      <c r="K79" s="339"/>
      <c r="L79" s="339"/>
    </row>
    <row r="80" spans="1:12">
      <c r="A80" s="12"/>
      <c r="B80" s="13"/>
      <c r="C80" s="14">
        <v>610</v>
      </c>
      <c r="D80" s="15" t="s">
        <v>48</v>
      </c>
      <c r="E80" s="16">
        <v>5079</v>
      </c>
      <c r="F80" s="16">
        <v>5111</v>
      </c>
      <c r="G80" s="81">
        <v>5678</v>
      </c>
      <c r="H80" s="68"/>
      <c r="I80" s="78">
        <v>22343</v>
      </c>
      <c r="J80" s="19">
        <v>13392</v>
      </c>
      <c r="K80" s="20">
        <f t="shared" ref="K80:L82" si="19">J80*1.015</f>
        <v>13592.88</v>
      </c>
      <c r="L80" s="21">
        <f t="shared" si="19"/>
        <v>13796.773199999998</v>
      </c>
    </row>
    <row r="81" spans="1:12">
      <c r="A81" s="12"/>
      <c r="B81" s="13"/>
      <c r="C81" s="14">
        <v>620</v>
      </c>
      <c r="D81" s="15" t="s">
        <v>49</v>
      </c>
      <c r="E81" s="16">
        <v>494</v>
      </c>
      <c r="F81" s="16">
        <v>583</v>
      </c>
      <c r="G81" s="81">
        <v>1985</v>
      </c>
      <c r="H81" s="68"/>
      <c r="I81" s="78">
        <v>7811</v>
      </c>
      <c r="J81" s="19">
        <v>4715</v>
      </c>
      <c r="K81" s="20">
        <f t="shared" si="19"/>
        <v>4785.7249999999995</v>
      </c>
      <c r="L81" s="21">
        <f t="shared" si="19"/>
        <v>4857.510874999999</v>
      </c>
    </row>
    <row r="82" spans="1:12">
      <c r="A82" s="12"/>
      <c r="B82" s="13"/>
      <c r="C82" s="14" t="s">
        <v>94</v>
      </c>
      <c r="D82" s="15" t="s">
        <v>50</v>
      </c>
      <c r="E82" s="16">
        <v>16428</v>
      </c>
      <c r="F82" s="16">
        <v>16608</v>
      </c>
      <c r="G82" s="81">
        <v>11090</v>
      </c>
      <c r="H82" s="68"/>
      <c r="I82" s="78">
        <v>40360</v>
      </c>
      <c r="J82" s="19">
        <v>58736</v>
      </c>
      <c r="K82" s="20">
        <f t="shared" si="19"/>
        <v>59617.039999999994</v>
      </c>
      <c r="L82" s="21">
        <f t="shared" si="19"/>
        <v>60511.29559999999</v>
      </c>
    </row>
    <row r="83" spans="1:12">
      <c r="A83" s="75"/>
      <c r="B83" s="52" t="s">
        <v>92</v>
      </c>
      <c r="C83" s="53"/>
      <c r="D83" s="54" t="s">
        <v>95</v>
      </c>
      <c r="E83" s="40">
        <f t="shared" ref="E83:L83" si="20">SUM(E80:E82)</f>
        <v>22001</v>
      </c>
      <c r="F83" s="40">
        <f t="shared" si="20"/>
        <v>22302</v>
      </c>
      <c r="G83" s="40">
        <f t="shared" si="20"/>
        <v>18753</v>
      </c>
      <c r="H83" s="40">
        <f t="shared" si="20"/>
        <v>0</v>
      </c>
      <c r="I83" s="40">
        <f t="shared" si="20"/>
        <v>70514</v>
      </c>
      <c r="J83" s="79">
        <f t="shared" si="20"/>
        <v>76843</v>
      </c>
      <c r="K83" s="40">
        <f t="shared" si="20"/>
        <v>77995.64499999999</v>
      </c>
      <c r="L83" s="80">
        <f t="shared" si="20"/>
        <v>79165.579674999986</v>
      </c>
    </row>
    <row r="84" spans="1:12" ht="12.75" customHeight="1">
      <c r="A84" s="48"/>
      <c r="B84" s="49" t="s">
        <v>92</v>
      </c>
      <c r="C84" s="58"/>
      <c r="D84" s="339" t="s">
        <v>96</v>
      </c>
      <c r="E84" s="339"/>
      <c r="F84" s="339"/>
      <c r="G84" s="339"/>
      <c r="H84" s="339"/>
      <c r="I84" s="339"/>
      <c r="J84" s="339"/>
      <c r="K84" s="339"/>
      <c r="L84" s="339"/>
    </row>
    <row r="85" spans="1:12">
      <c r="A85" s="12"/>
      <c r="B85" s="13"/>
      <c r="C85" s="14">
        <v>610</v>
      </c>
      <c r="D85" s="15" t="s">
        <v>48</v>
      </c>
      <c r="E85" s="16">
        <v>6003</v>
      </c>
      <c r="F85" s="16">
        <v>6000</v>
      </c>
      <c r="G85" s="81">
        <v>7037</v>
      </c>
      <c r="H85" s="68"/>
      <c r="I85" s="78">
        <v>6565</v>
      </c>
      <c r="J85" s="19">
        <v>8301</v>
      </c>
      <c r="K85" s="20">
        <f t="shared" ref="K85:L88" si="21">J85*1.015</f>
        <v>8425.5149999999994</v>
      </c>
      <c r="L85" s="21">
        <f t="shared" si="21"/>
        <v>8551.8977249999989</v>
      </c>
    </row>
    <row r="86" spans="1:12">
      <c r="A86" s="12"/>
      <c r="B86" s="13"/>
      <c r="C86" s="14">
        <v>620</v>
      </c>
      <c r="D86" s="15" t="s">
        <v>49</v>
      </c>
      <c r="E86" s="16">
        <v>443</v>
      </c>
      <c r="F86" s="16">
        <v>540</v>
      </c>
      <c r="G86" s="81">
        <v>2460</v>
      </c>
      <c r="H86" s="68"/>
      <c r="I86" s="78">
        <v>2300</v>
      </c>
      <c r="J86" s="19">
        <v>2922</v>
      </c>
      <c r="K86" s="20">
        <f t="shared" si="21"/>
        <v>2965.83</v>
      </c>
      <c r="L86" s="21">
        <f t="shared" si="21"/>
        <v>3010.3174499999996</v>
      </c>
    </row>
    <row r="87" spans="1:12">
      <c r="A87" s="12"/>
      <c r="B87" s="13"/>
      <c r="C87" s="14">
        <v>630</v>
      </c>
      <c r="D87" s="15" t="s">
        <v>50</v>
      </c>
      <c r="E87" s="16">
        <v>428</v>
      </c>
      <c r="F87" s="16">
        <v>332</v>
      </c>
      <c r="G87" s="81">
        <v>700</v>
      </c>
      <c r="H87" s="68"/>
      <c r="I87" s="78">
        <v>700</v>
      </c>
      <c r="J87" s="19">
        <v>700</v>
      </c>
      <c r="K87" s="20">
        <f t="shared" si="21"/>
        <v>710.49999999999989</v>
      </c>
      <c r="L87" s="21">
        <f t="shared" si="21"/>
        <v>721.1574999999998</v>
      </c>
    </row>
    <row r="88" spans="1:12">
      <c r="A88" s="12"/>
      <c r="B88" s="13"/>
      <c r="C88" s="14">
        <v>640</v>
      </c>
      <c r="D88" s="15" t="s">
        <v>51</v>
      </c>
      <c r="E88" s="16">
        <v>0</v>
      </c>
      <c r="F88" s="16">
        <v>119</v>
      </c>
      <c r="G88" s="81">
        <v>0</v>
      </c>
      <c r="H88" s="68"/>
      <c r="I88" s="78">
        <v>0</v>
      </c>
      <c r="J88" s="19">
        <f>I88*1.015</f>
        <v>0</v>
      </c>
      <c r="K88" s="20">
        <f t="shared" si="21"/>
        <v>0</v>
      </c>
      <c r="L88" s="21">
        <f t="shared" si="21"/>
        <v>0</v>
      </c>
    </row>
    <row r="89" spans="1:12">
      <c r="A89" s="75"/>
      <c r="B89" s="52" t="s">
        <v>92</v>
      </c>
      <c r="C89" s="53"/>
      <c r="D89" s="54" t="s">
        <v>97</v>
      </c>
      <c r="E89" s="40">
        <f t="shared" ref="E89:L89" si="22">SUM(E85:E88)</f>
        <v>6874</v>
      </c>
      <c r="F89" s="40">
        <f t="shared" si="22"/>
        <v>6991</v>
      </c>
      <c r="G89" s="40">
        <f t="shared" si="22"/>
        <v>10197</v>
      </c>
      <c r="H89" s="40">
        <f t="shared" si="22"/>
        <v>0</v>
      </c>
      <c r="I89" s="40">
        <f t="shared" si="22"/>
        <v>9565</v>
      </c>
      <c r="J89" s="79">
        <f t="shared" si="22"/>
        <v>11923</v>
      </c>
      <c r="K89" s="40">
        <f t="shared" si="22"/>
        <v>12101.844999999999</v>
      </c>
      <c r="L89" s="80">
        <f t="shared" si="22"/>
        <v>12283.372674999997</v>
      </c>
    </row>
    <row r="90" spans="1:12" ht="12.75" customHeight="1">
      <c r="A90" s="48"/>
      <c r="B90" s="49" t="s">
        <v>92</v>
      </c>
      <c r="C90" s="58"/>
      <c r="D90" s="339" t="s">
        <v>98</v>
      </c>
      <c r="E90" s="339"/>
      <c r="F90" s="339"/>
      <c r="G90" s="339"/>
      <c r="H90" s="339"/>
      <c r="I90" s="339"/>
      <c r="J90" s="339"/>
      <c r="K90" s="339"/>
      <c r="L90" s="339"/>
    </row>
    <row r="91" spans="1:12">
      <c r="A91" s="12"/>
      <c r="B91" s="13"/>
      <c r="C91" s="14">
        <v>630</v>
      </c>
      <c r="D91" s="15" t="s">
        <v>50</v>
      </c>
      <c r="E91" s="16">
        <v>16488</v>
      </c>
      <c r="F91" s="16">
        <v>19917</v>
      </c>
      <c r="G91" s="81">
        <v>15031</v>
      </c>
      <c r="H91" s="68"/>
      <c r="I91" s="78">
        <v>8007</v>
      </c>
      <c r="J91" s="19">
        <v>4466</v>
      </c>
      <c r="K91" s="20">
        <f>J91*1.015</f>
        <v>4532.99</v>
      </c>
      <c r="L91" s="21">
        <f>K91*1.015</f>
        <v>4600.9848499999989</v>
      </c>
    </row>
    <row r="92" spans="1:12">
      <c r="A92" s="12"/>
      <c r="B92" s="13"/>
      <c r="C92" s="14"/>
      <c r="D92" s="15"/>
      <c r="E92" s="16">
        <v>20735</v>
      </c>
      <c r="F92" s="16">
        <v>14667</v>
      </c>
      <c r="G92" s="81">
        <v>664</v>
      </c>
      <c r="H92" s="68"/>
      <c r="I92" s="78">
        <v>0</v>
      </c>
      <c r="J92" s="19">
        <f>I92*1.015</f>
        <v>0</v>
      </c>
      <c r="K92" s="20">
        <f>J92*1.015</f>
        <v>0</v>
      </c>
      <c r="L92" s="21">
        <f>K92*1.015</f>
        <v>0</v>
      </c>
    </row>
    <row r="93" spans="1:12">
      <c r="A93" s="51"/>
      <c r="B93" s="52" t="s">
        <v>92</v>
      </c>
      <c r="C93" s="53"/>
      <c r="D93" s="54" t="s">
        <v>99</v>
      </c>
      <c r="E93" s="40">
        <f t="shared" ref="E93:L93" si="23">SUM(E91:E92)</f>
        <v>37223</v>
      </c>
      <c r="F93" s="40">
        <f t="shared" si="23"/>
        <v>34584</v>
      </c>
      <c r="G93" s="40">
        <f t="shared" si="23"/>
        <v>15695</v>
      </c>
      <c r="H93" s="40">
        <f t="shared" si="23"/>
        <v>0</v>
      </c>
      <c r="I93" s="40">
        <f t="shared" si="23"/>
        <v>8007</v>
      </c>
      <c r="J93" s="79">
        <f t="shared" si="23"/>
        <v>4466</v>
      </c>
      <c r="K93" s="40">
        <f t="shared" si="23"/>
        <v>4532.99</v>
      </c>
      <c r="L93" s="80">
        <f t="shared" si="23"/>
        <v>4600.9848499999989</v>
      </c>
    </row>
    <row r="94" spans="1:12" ht="12.75" customHeight="1">
      <c r="A94" s="48"/>
      <c r="B94" s="49" t="s">
        <v>100</v>
      </c>
      <c r="C94" s="58"/>
      <c r="D94" s="339" t="s">
        <v>101</v>
      </c>
      <c r="E94" s="339"/>
      <c r="F94" s="339"/>
      <c r="G94" s="339"/>
      <c r="H94" s="339"/>
      <c r="I94" s="339"/>
      <c r="J94" s="339"/>
      <c r="K94" s="339"/>
      <c r="L94" s="339"/>
    </row>
    <row r="95" spans="1:12">
      <c r="A95" s="12"/>
      <c r="B95" s="13"/>
      <c r="C95" s="14">
        <v>630</v>
      </c>
      <c r="D95" s="15" t="s">
        <v>50</v>
      </c>
      <c r="E95" s="16">
        <v>989</v>
      </c>
      <c r="F95" s="16">
        <v>989</v>
      </c>
      <c r="G95" s="81">
        <v>260</v>
      </c>
      <c r="H95" s="68"/>
      <c r="I95" s="78">
        <v>3074</v>
      </c>
      <c r="J95" s="19">
        <v>3374</v>
      </c>
      <c r="K95" s="20">
        <f>J95*1.015</f>
        <v>3424.6099999999997</v>
      </c>
      <c r="L95" s="21">
        <f>K95*1.015</f>
        <v>3475.9791499999992</v>
      </c>
    </row>
    <row r="96" spans="1:12">
      <c r="A96" s="75"/>
      <c r="B96" s="52" t="s">
        <v>102</v>
      </c>
      <c r="C96" s="53"/>
      <c r="D96" s="54" t="s">
        <v>103</v>
      </c>
      <c r="E96" s="40">
        <f t="shared" ref="E96:L96" si="24">SUM(E95:E95)</f>
        <v>989</v>
      </c>
      <c r="F96" s="40">
        <f t="shared" si="24"/>
        <v>989</v>
      </c>
      <c r="G96" s="40">
        <f t="shared" si="24"/>
        <v>260</v>
      </c>
      <c r="H96" s="40">
        <f t="shared" si="24"/>
        <v>0</v>
      </c>
      <c r="I96" s="40">
        <f t="shared" si="24"/>
        <v>3074</v>
      </c>
      <c r="J96" s="79">
        <f t="shared" si="24"/>
        <v>3374</v>
      </c>
      <c r="K96" s="40">
        <f t="shared" si="24"/>
        <v>3424.6099999999997</v>
      </c>
      <c r="L96" s="80">
        <f t="shared" si="24"/>
        <v>3475.9791499999992</v>
      </c>
    </row>
    <row r="97" spans="1:12" ht="12.75" customHeight="1">
      <c r="A97" s="48"/>
      <c r="B97" s="49" t="s">
        <v>104</v>
      </c>
      <c r="C97" s="58"/>
      <c r="D97" s="339" t="s">
        <v>105</v>
      </c>
      <c r="E97" s="339"/>
      <c r="F97" s="339"/>
      <c r="G97" s="339"/>
      <c r="H97" s="339"/>
      <c r="I97" s="339"/>
      <c r="J97" s="339"/>
      <c r="K97" s="339"/>
      <c r="L97" s="339"/>
    </row>
    <row r="98" spans="1:12">
      <c r="A98" s="12"/>
      <c r="B98" s="13"/>
      <c r="C98" s="14">
        <v>630</v>
      </c>
      <c r="D98" s="15" t="s">
        <v>50</v>
      </c>
      <c r="E98" s="16">
        <v>1697</v>
      </c>
      <c r="F98" s="16">
        <v>2108</v>
      </c>
      <c r="G98" s="81">
        <v>1458</v>
      </c>
      <c r="H98" s="68"/>
      <c r="I98" s="78">
        <v>6211</v>
      </c>
      <c r="J98" s="19">
        <v>4516</v>
      </c>
      <c r="K98" s="20">
        <f>J98*1.015</f>
        <v>4583.74</v>
      </c>
      <c r="L98" s="21">
        <f>K98*1.015</f>
        <v>4652.4960999999994</v>
      </c>
    </row>
    <row r="99" spans="1:12">
      <c r="A99" s="75"/>
      <c r="B99" s="52" t="s">
        <v>106</v>
      </c>
      <c r="C99" s="53"/>
      <c r="D99" s="54" t="s">
        <v>107</v>
      </c>
      <c r="E99" s="40">
        <f t="shared" ref="E99:L99" si="25">SUM(E98:E98)</f>
        <v>1697</v>
      </c>
      <c r="F99" s="40">
        <f t="shared" si="25"/>
        <v>2108</v>
      </c>
      <c r="G99" s="40">
        <f t="shared" si="25"/>
        <v>1458</v>
      </c>
      <c r="H99" s="40">
        <f t="shared" si="25"/>
        <v>0</v>
      </c>
      <c r="I99" s="40">
        <f t="shared" si="25"/>
        <v>6211</v>
      </c>
      <c r="J99" s="79">
        <f t="shared" si="25"/>
        <v>4516</v>
      </c>
      <c r="K99" s="40">
        <f t="shared" si="25"/>
        <v>4583.74</v>
      </c>
      <c r="L99" s="80">
        <f t="shared" si="25"/>
        <v>4652.4960999999994</v>
      </c>
    </row>
    <row r="100" spans="1:12" ht="12.75" customHeight="1">
      <c r="A100" s="48"/>
      <c r="B100" s="49" t="s">
        <v>108</v>
      </c>
      <c r="C100" s="58"/>
      <c r="D100" s="339" t="s">
        <v>109</v>
      </c>
      <c r="E100" s="339"/>
      <c r="F100" s="339"/>
      <c r="G100" s="339"/>
      <c r="H100" s="339"/>
      <c r="I100" s="339"/>
      <c r="J100" s="339"/>
      <c r="K100" s="339"/>
      <c r="L100" s="339"/>
    </row>
    <row r="101" spans="1:12">
      <c r="A101" s="12"/>
      <c r="B101" s="13"/>
      <c r="C101" s="14">
        <v>610</v>
      </c>
      <c r="D101" s="15" t="s">
        <v>48</v>
      </c>
      <c r="E101" s="16">
        <v>92899</v>
      </c>
      <c r="F101" s="16">
        <v>75739</v>
      </c>
      <c r="G101" s="81">
        <v>83502</v>
      </c>
      <c r="H101" s="68"/>
      <c r="I101" s="78">
        <v>107760</v>
      </c>
      <c r="J101" s="19">
        <v>117790</v>
      </c>
      <c r="K101" s="20">
        <v>117017</v>
      </c>
      <c r="L101" s="21">
        <v>118773</v>
      </c>
    </row>
    <row r="102" spans="1:12">
      <c r="A102" s="12"/>
      <c r="B102" s="13"/>
      <c r="C102" s="14">
        <v>620</v>
      </c>
      <c r="D102" s="15" t="s">
        <v>49</v>
      </c>
      <c r="E102" s="16">
        <v>5244</v>
      </c>
      <c r="F102" s="16">
        <v>4598</v>
      </c>
      <c r="G102" s="81">
        <v>28660</v>
      </c>
      <c r="H102" s="68"/>
      <c r="I102" s="78">
        <v>37670</v>
      </c>
      <c r="J102" s="19">
        <v>41962</v>
      </c>
      <c r="K102" s="20">
        <f t="shared" ref="K102:L111" si="26">J102*1.015</f>
        <v>42591.429999999993</v>
      </c>
      <c r="L102" s="21">
        <f t="shared" si="26"/>
        <v>43230.301449999992</v>
      </c>
    </row>
    <row r="103" spans="1:12">
      <c r="A103" s="12"/>
      <c r="B103" s="13"/>
      <c r="C103" s="14">
        <v>630</v>
      </c>
      <c r="D103" s="15" t="s">
        <v>50</v>
      </c>
      <c r="E103" s="16">
        <v>478</v>
      </c>
      <c r="F103" s="16">
        <v>432</v>
      </c>
      <c r="G103" s="81">
        <v>500</v>
      </c>
      <c r="H103" s="68"/>
      <c r="I103" s="78">
        <v>25689</v>
      </c>
      <c r="J103" s="19">
        <v>24550</v>
      </c>
      <c r="K103" s="20">
        <f t="shared" si="26"/>
        <v>24918.249999999996</v>
      </c>
      <c r="L103" s="21">
        <f t="shared" si="26"/>
        <v>25292.023749999993</v>
      </c>
    </row>
    <row r="104" spans="1:12">
      <c r="A104" s="12"/>
      <c r="B104" s="13"/>
      <c r="C104" s="14">
        <v>640</v>
      </c>
      <c r="D104" s="15" t="s">
        <v>51</v>
      </c>
      <c r="E104" s="16">
        <v>10</v>
      </c>
      <c r="F104" s="16">
        <v>7</v>
      </c>
      <c r="G104" s="81">
        <v>66</v>
      </c>
      <c r="H104" s="68"/>
      <c r="I104" s="78">
        <v>200</v>
      </c>
      <c r="J104" s="19">
        <v>498</v>
      </c>
      <c r="K104" s="20">
        <f t="shared" si="26"/>
        <v>505.46999999999997</v>
      </c>
      <c r="L104" s="21">
        <f t="shared" si="26"/>
        <v>513.05204999999989</v>
      </c>
    </row>
    <row r="105" spans="1:12" ht="16.5" customHeight="1">
      <c r="A105" s="75"/>
      <c r="B105" s="52"/>
      <c r="C105" s="53"/>
      <c r="D105" s="54" t="s">
        <v>110</v>
      </c>
      <c r="E105" s="40"/>
      <c r="F105" s="40"/>
      <c r="G105" s="40"/>
      <c r="H105" s="40"/>
      <c r="I105" s="40">
        <f>SUM(I101:I104)</f>
        <v>171319</v>
      </c>
      <c r="J105" s="79">
        <f>SUM(J101:J104)</f>
        <v>184800</v>
      </c>
      <c r="K105" s="40">
        <f>SUM(K101:K104)</f>
        <v>185032.15</v>
      </c>
      <c r="L105" s="80">
        <f>SUM(L101:L104)</f>
        <v>187808.37724999999</v>
      </c>
    </row>
    <row r="106" spans="1:12" ht="12.75" customHeight="1">
      <c r="A106" s="48"/>
      <c r="B106" s="49" t="s">
        <v>111</v>
      </c>
      <c r="C106" s="58"/>
      <c r="D106" s="339" t="s">
        <v>112</v>
      </c>
      <c r="E106" s="339"/>
      <c r="F106" s="339"/>
      <c r="G106" s="339"/>
      <c r="H106" s="339"/>
      <c r="I106" s="339"/>
      <c r="J106" s="339">
        <f>I106*1.015</f>
        <v>0</v>
      </c>
      <c r="K106" s="339">
        <f t="shared" si="26"/>
        <v>0</v>
      </c>
      <c r="L106" s="339">
        <f t="shared" si="26"/>
        <v>0</v>
      </c>
    </row>
    <row r="107" spans="1:12">
      <c r="A107" s="12"/>
      <c r="B107" s="82"/>
      <c r="C107" s="14">
        <v>610</v>
      </c>
      <c r="D107" s="15" t="s">
        <v>113</v>
      </c>
      <c r="E107" s="16"/>
      <c r="F107" s="16"/>
      <c r="G107" s="81"/>
      <c r="H107" s="68"/>
      <c r="I107" s="78">
        <v>18680</v>
      </c>
      <c r="J107" s="19">
        <v>19879</v>
      </c>
      <c r="K107" s="20">
        <f t="shared" si="26"/>
        <v>20177.184999999998</v>
      </c>
      <c r="L107" s="21">
        <f t="shared" si="26"/>
        <v>20479.842774999997</v>
      </c>
    </row>
    <row r="108" spans="1:12">
      <c r="A108" s="12"/>
      <c r="B108" s="13"/>
      <c r="C108" s="14">
        <v>620</v>
      </c>
      <c r="D108" s="15" t="s">
        <v>114</v>
      </c>
      <c r="E108" s="16"/>
      <c r="F108" s="16"/>
      <c r="G108" s="81"/>
      <c r="H108" s="68"/>
      <c r="I108" s="78">
        <v>6529</v>
      </c>
      <c r="J108" s="19">
        <v>6997</v>
      </c>
      <c r="K108" s="20">
        <f t="shared" si="26"/>
        <v>7101.954999999999</v>
      </c>
      <c r="L108" s="21">
        <f t="shared" si="26"/>
        <v>7208.4843249999985</v>
      </c>
    </row>
    <row r="109" spans="1:12">
      <c r="A109" s="12"/>
      <c r="B109" s="13"/>
      <c r="C109" s="14">
        <v>630</v>
      </c>
      <c r="D109" s="15" t="s">
        <v>115</v>
      </c>
      <c r="E109" s="16"/>
      <c r="F109" s="16"/>
      <c r="G109" s="81"/>
      <c r="H109" s="68"/>
      <c r="I109" s="78">
        <v>2940</v>
      </c>
      <c r="J109" s="19">
        <v>2940</v>
      </c>
      <c r="K109" s="20">
        <f t="shared" si="26"/>
        <v>2984.1</v>
      </c>
      <c r="L109" s="21">
        <f t="shared" si="26"/>
        <v>3028.8614999999995</v>
      </c>
    </row>
    <row r="110" spans="1:12">
      <c r="A110" s="12"/>
      <c r="B110" s="13"/>
      <c r="C110" s="14">
        <v>640</v>
      </c>
      <c r="D110" s="15" t="s">
        <v>116</v>
      </c>
      <c r="E110" s="16"/>
      <c r="F110" s="16"/>
      <c r="G110" s="81"/>
      <c r="H110" s="68"/>
      <c r="I110" s="78">
        <v>100</v>
      </c>
      <c r="J110" s="19">
        <v>200</v>
      </c>
      <c r="K110" s="20">
        <f t="shared" si="26"/>
        <v>202.99999999999997</v>
      </c>
      <c r="L110" s="21">
        <f t="shared" si="26"/>
        <v>206.04499999999996</v>
      </c>
    </row>
    <row r="111" spans="1:12">
      <c r="A111" s="75"/>
      <c r="B111" s="52"/>
      <c r="C111" s="53"/>
      <c r="D111" s="54" t="s">
        <v>117</v>
      </c>
      <c r="E111" s="40"/>
      <c r="F111" s="40"/>
      <c r="G111" s="40"/>
      <c r="H111" s="40"/>
      <c r="I111" s="236">
        <f>SUM(I107:I110)</f>
        <v>28249</v>
      </c>
      <c r="J111" s="79">
        <f>SUM(J107:J110)</f>
        <v>30016</v>
      </c>
      <c r="K111" s="40">
        <f t="shared" si="26"/>
        <v>30466.239999999998</v>
      </c>
      <c r="L111" s="80">
        <f t="shared" si="26"/>
        <v>30923.233599999996</v>
      </c>
    </row>
    <row r="112" spans="1:12" ht="33.6" customHeight="1">
      <c r="A112" s="75"/>
      <c r="B112" s="52"/>
      <c r="C112" s="53"/>
      <c r="D112" s="83" t="s">
        <v>118</v>
      </c>
      <c r="E112" s="40">
        <f>SUM(E101:E111)</f>
        <v>98631</v>
      </c>
      <c r="F112" s="40">
        <f>SUM(F101:F111)</f>
        <v>80776</v>
      </c>
      <c r="G112" s="40">
        <f>SUM(G101:G111)</f>
        <v>112728</v>
      </c>
      <c r="H112" s="40">
        <f>SUM(H101:H111)</f>
        <v>0</v>
      </c>
      <c r="I112" s="40">
        <f>I105+I111</f>
        <v>199568</v>
      </c>
      <c r="J112" s="79">
        <f>J105+J111</f>
        <v>214816</v>
      </c>
      <c r="K112" s="40">
        <f>K105+K111</f>
        <v>215498.38999999998</v>
      </c>
      <c r="L112" s="80">
        <f>L105+L111</f>
        <v>218731.61085</v>
      </c>
    </row>
    <row r="113" spans="1:12" ht="12.75" customHeight="1">
      <c r="A113" s="48"/>
      <c r="B113" s="49" t="s">
        <v>119</v>
      </c>
      <c r="C113" s="58"/>
      <c r="D113" s="339" t="s">
        <v>120</v>
      </c>
      <c r="E113" s="339"/>
      <c r="F113" s="339"/>
      <c r="G113" s="339"/>
      <c r="H113" s="339"/>
      <c r="I113" s="339"/>
      <c r="J113" s="339"/>
      <c r="K113" s="339"/>
      <c r="L113" s="339"/>
    </row>
    <row r="114" spans="1:12">
      <c r="A114" s="12"/>
      <c r="B114" s="13"/>
      <c r="C114" s="14" t="s">
        <v>121</v>
      </c>
      <c r="D114" s="15" t="s">
        <v>81</v>
      </c>
      <c r="E114" s="16">
        <v>0</v>
      </c>
      <c r="F114" s="16">
        <v>0</v>
      </c>
      <c r="G114" s="81">
        <v>247371</v>
      </c>
      <c r="H114" s="68"/>
      <c r="I114" s="84">
        <v>258900</v>
      </c>
      <c r="J114" s="19">
        <v>282415</v>
      </c>
      <c r="K114" s="20">
        <v>286651</v>
      </c>
      <c r="L114" s="21">
        <v>290951</v>
      </c>
    </row>
    <row r="115" spans="1:12">
      <c r="A115" s="12"/>
      <c r="B115" s="13"/>
      <c r="C115" s="14" t="s">
        <v>122</v>
      </c>
      <c r="D115" s="15" t="s">
        <v>123</v>
      </c>
      <c r="E115" s="16">
        <v>0</v>
      </c>
      <c r="F115" s="16">
        <v>0</v>
      </c>
      <c r="G115" s="81">
        <v>91312</v>
      </c>
      <c r="H115" s="68"/>
      <c r="I115" s="84">
        <v>100770</v>
      </c>
      <c r="J115" s="19">
        <v>104713</v>
      </c>
      <c r="K115" s="20">
        <v>106284</v>
      </c>
      <c r="L115" s="21">
        <v>107878</v>
      </c>
    </row>
    <row r="116" spans="1:12">
      <c r="A116" s="12"/>
      <c r="B116" s="13"/>
      <c r="C116" s="14" t="s">
        <v>94</v>
      </c>
      <c r="D116" s="15" t="s">
        <v>50</v>
      </c>
      <c r="E116" s="16">
        <v>0</v>
      </c>
      <c r="F116" s="16">
        <v>0</v>
      </c>
      <c r="G116" s="81">
        <f>82052-859</f>
        <v>81193</v>
      </c>
      <c r="H116" s="68"/>
      <c r="I116" s="84">
        <v>54398</v>
      </c>
      <c r="J116" s="19">
        <v>64250</v>
      </c>
      <c r="K116" s="20">
        <v>65214</v>
      </c>
      <c r="L116" s="21">
        <v>66192</v>
      </c>
    </row>
    <row r="117" spans="1:12">
      <c r="A117" s="12"/>
      <c r="B117" s="13"/>
      <c r="C117" s="14">
        <v>640</v>
      </c>
      <c r="D117" s="15" t="s">
        <v>51</v>
      </c>
      <c r="E117" s="16"/>
      <c r="F117" s="16"/>
      <c r="G117" s="81">
        <v>0</v>
      </c>
      <c r="H117" s="68"/>
      <c r="I117" s="84">
        <v>1000</v>
      </c>
      <c r="J117" s="19">
        <v>1000</v>
      </c>
      <c r="K117" s="20">
        <v>1015</v>
      </c>
      <c r="L117" s="21">
        <v>1030</v>
      </c>
    </row>
    <row r="118" spans="1:12" ht="25.5">
      <c r="A118" s="75"/>
      <c r="B118" s="52" t="s">
        <v>124</v>
      </c>
      <c r="C118" s="53"/>
      <c r="D118" s="83" t="s">
        <v>125</v>
      </c>
      <c r="E118" s="40">
        <f t="shared" ref="E118:L118" si="27">SUM(E114:E117)</f>
        <v>0</v>
      </c>
      <c r="F118" s="40">
        <f t="shared" si="27"/>
        <v>0</v>
      </c>
      <c r="G118" s="40">
        <f t="shared" si="27"/>
        <v>419876</v>
      </c>
      <c r="H118" s="40">
        <f t="shared" si="27"/>
        <v>0</v>
      </c>
      <c r="I118" s="40">
        <f t="shared" si="27"/>
        <v>415068</v>
      </c>
      <c r="J118" s="79">
        <f t="shared" si="27"/>
        <v>452378</v>
      </c>
      <c r="K118" s="40">
        <f t="shared" si="27"/>
        <v>459164</v>
      </c>
      <c r="L118" s="80">
        <f t="shared" si="27"/>
        <v>466051</v>
      </c>
    </row>
    <row r="119" spans="1:12" ht="12.75" customHeight="1">
      <c r="A119" s="48"/>
      <c r="B119" s="49" t="s">
        <v>126</v>
      </c>
      <c r="C119" s="58"/>
      <c r="D119" s="339" t="s">
        <v>127</v>
      </c>
      <c r="E119" s="339"/>
      <c r="F119" s="339"/>
      <c r="G119" s="339"/>
      <c r="H119" s="339"/>
      <c r="I119" s="339"/>
      <c r="J119" s="339"/>
      <c r="K119" s="339"/>
      <c r="L119" s="339"/>
    </row>
    <row r="120" spans="1:12">
      <c r="A120" s="12"/>
      <c r="B120" s="13"/>
      <c r="C120" s="14">
        <v>630</v>
      </c>
      <c r="D120" s="15" t="s">
        <v>50</v>
      </c>
      <c r="E120" s="16">
        <v>1402</v>
      </c>
      <c r="F120" s="16">
        <v>994</v>
      </c>
      <c r="G120" s="68">
        <v>1500</v>
      </c>
      <c r="H120" s="68"/>
      <c r="I120" s="78">
        <v>2500</v>
      </c>
      <c r="J120" s="19">
        <v>2500</v>
      </c>
      <c r="K120" s="20">
        <f>J120*1.015</f>
        <v>2537.4999999999995</v>
      </c>
      <c r="L120" s="21">
        <v>2578</v>
      </c>
    </row>
    <row r="121" spans="1:12">
      <c r="A121" s="75"/>
      <c r="B121" s="52" t="s">
        <v>128</v>
      </c>
      <c r="C121" s="53"/>
      <c r="D121" s="54" t="s">
        <v>129</v>
      </c>
      <c r="E121" s="40">
        <f t="shared" ref="E121:L121" si="28">E120</f>
        <v>1402</v>
      </c>
      <c r="F121" s="40">
        <f t="shared" si="28"/>
        <v>994</v>
      </c>
      <c r="G121" s="40">
        <f t="shared" si="28"/>
        <v>1500</v>
      </c>
      <c r="H121" s="40">
        <f t="shared" si="28"/>
        <v>0</v>
      </c>
      <c r="I121" s="40">
        <f t="shared" si="28"/>
        <v>2500</v>
      </c>
      <c r="J121" s="79">
        <f t="shared" si="28"/>
        <v>2500</v>
      </c>
      <c r="K121" s="40">
        <f t="shared" si="28"/>
        <v>2537.4999999999995</v>
      </c>
      <c r="L121" s="80">
        <f t="shared" si="28"/>
        <v>2578</v>
      </c>
    </row>
    <row r="122" spans="1:12" ht="12.75" customHeight="1">
      <c r="A122" s="48"/>
      <c r="B122" s="49" t="s">
        <v>128</v>
      </c>
      <c r="C122" s="58"/>
      <c r="D122" s="339" t="s">
        <v>130</v>
      </c>
      <c r="E122" s="339"/>
      <c r="F122" s="339"/>
      <c r="G122" s="339"/>
      <c r="H122" s="339"/>
      <c r="I122" s="339"/>
      <c r="J122" s="339"/>
      <c r="K122" s="339"/>
      <c r="L122" s="339"/>
    </row>
    <row r="123" spans="1:12" ht="12.6" customHeight="1">
      <c r="A123" s="12"/>
      <c r="B123" s="13"/>
      <c r="C123" s="14" t="s">
        <v>121</v>
      </c>
      <c r="D123" s="15" t="s">
        <v>81</v>
      </c>
      <c r="E123" s="16">
        <v>17858</v>
      </c>
      <c r="F123" s="16">
        <v>20896</v>
      </c>
      <c r="G123" s="81">
        <v>14024</v>
      </c>
      <c r="H123" s="68">
        <v>12666</v>
      </c>
      <c r="I123" s="84">
        <v>15940</v>
      </c>
      <c r="J123" s="19">
        <v>16578</v>
      </c>
      <c r="K123" s="20">
        <v>16827</v>
      </c>
      <c r="L123" s="21">
        <v>17079</v>
      </c>
    </row>
    <row r="124" spans="1:12" ht="12.6" customHeight="1">
      <c r="A124" s="12"/>
      <c r="B124" s="13"/>
      <c r="C124" s="14" t="s">
        <v>122</v>
      </c>
      <c r="D124" s="15" t="s">
        <v>123</v>
      </c>
      <c r="E124" s="16">
        <v>0</v>
      </c>
      <c r="F124" s="16">
        <v>0</v>
      </c>
      <c r="G124" s="81">
        <v>4902</v>
      </c>
      <c r="H124" s="68">
        <v>4426</v>
      </c>
      <c r="I124" s="84">
        <v>5568</v>
      </c>
      <c r="J124" s="19">
        <v>5794</v>
      </c>
      <c r="K124" s="20">
        <v>5881</v>
      </c>
      <c r="L124" s="21">
        <v>5969</v>
      </c>
    </row>
    <row r="125" spans="1:12" ht="12.6" customHeight="1">
      <c r="A125" s="12"/>
      <c r="B125" s="13"/>
      <c r="C125" s="14" t="s">
        <v>94</v>
      </c>
      <c r="D125" s="15" t="s">
        <v>50</v>
      </c>
      <c r="E125" s="16">
        <v>0</v>
      </c>
      <c r="F125" s="16">
        <v>0</v>
      </c>
      <c r="G125" s="81">
        <v>3341</v>
      </c>
      <c r="H125" s="68">
        <v>1809</v>
      </c>
      <c r="I125" s="84">
        <v>4522</v>
      </c>
      <c r="J125" s="19">
        <v>4522</v>
      </c>
      <c r="K125" s="20">
        <v>4590</v>
      </c>
      <c r="L125" s="21">
        <v>4659</v>
      </c>
    </row>
    <row r="126" spans="1:12" ht="12.6" customHeight="1">
      <c r="A126" s="12"/>
      <c r="B126" s="13"/>
      <c r="C126" s="14" t="s">
        <v>131</v>
      </c>
      <c r="D126" s="15" t="s">
        <v>50</v>
      </c>
      <c r="E126" s="16">
        <v>0</v>
      </c>
      <c r="F126" s="16">
        <v>0</v>
      </c>
      <c r="G126" s="81">
        <v>3341</v>
      </c>
      <c r="H126" s="68">
        <v>1809</v>
      </c>
      <c r="I126" s="84">
        <v>120</v>
      </c>
      <c r="J126" s="19">
        <v>120</v>
      </c>
      <c r="K126" s="20">
        <v>121</v>
      </c>
      <c r="L126" s="21">
        <v>123</v>
      </c>
    </row>
    <row r="127" spans="1:12" ht="25.5">
      <c r="A127" s="75"/>
      <c r="B127" s="52" t="s">
        <v>128</v>
      </c>
      <c r="C127" s="53"/>
      <c r="D127" s="83" t="s">
        <v>132</v>
      </c>
      <c r="E127" s="40">
        <f t="shared" ref="E127:L127" si="29">SUM(E123:E126)</f>
        <v>17858</v>
      </c>
      <c r="F127" s="40">
        <f t="shared" si="29"/>
        <v>20896</v>
      </c>
      <c r="G127" s="40">
        <f t="shared" si="29"/>
        <v>25608</v>
      </c>
      <c r="H127" s="40">
        <f t="shared" si="29"/>
        <v>20710</v>
      </c>
      <c r="I127" s="40">
        <f t="shared" si="29"/>
        <v>26150</v>
      </c>
      <c r="J127" s="79">
        <f t="shared" si="29"/>
        <v>27014</v>
      </c>
      <c r="K127" s="40">
        <f t="shared" si="29"/>
        <v>27419</v>
      </c>
      <c r="L127" s="80">
        <f t="shared" si="29"/>
        <v>27830</v>
      </c>
    </row>
    <row r="128" spans="1:12" ht="12.75" customHeight="1">
      <c r="A128" s="48"/>
      <c r="B128" s="49" t="s">
        <v>128</v>
      </c>
      <c r="C128" s="58"/>
      <c r="D128" s="339" t="s">
        <v>133</v>
      </c>
      <c r="E128" s="339"/>
      <c r="F128" s="339"/>
      <c r="G128" s="339"/>
      <c r="H128" s="339"/>
      <c r="I128" s="339"/>
      <c r="J128" s="339"/>
      <c r="K128" s="339"/>
      <c r="L128" s="339"/>
    </row>
    <row r="129" spans="1:12">
      <c r="A129" s="12"/>
      <c r="B129" s="13"/>
      <c r="C129" s="14">
        <v>620</v>
      </c>
      <c r="D129" s="15" t="s">
        <v>123</v>
      </c>
      <c r="E129" s="16"/>
      <c r="F129" s="16"/>
      <c r="G129" s="68">
        <v>0</v>
      </c>
      <c r="H129" s="68"/>
      <c r="I129" s="78">
        <v>3106</v>
      </c>
      <c r="J129" s="19">
        <v>5500</v>
      </c>
      <c r="K129" s="20">
        <f t="shared" ref="K129:K131" si="30">J129*1.015</f>
        <v>5582.4999999999991</v>
      </c>
      <c r="L129" s="21">
        <v>5666</v>
      </c>
    </row>
    <row r="130" spans="1:12">
      <c r="A130" s="12"/>
      <c r="B130" s="13"/>
      <c r="C130" s="14">
        <v>630</v>
      </c>
      <c r="D130" s="15" t="s">
        <v>50</v>
      </c>
      <c r="E130" s="16"/>
      <c r="F130" s="16"/>
      <c r="G130" s="68">
        <v>6250</v>
      </c>
      <c r="H130" s="68"/>
      <c r="I130" s="78">
        <v>17927</v>
      </c>
      <c r="J130" s="19">
        <v>26921</v>
      </c>
      <c r="K130" s="20">
        <f t="shared" si="30"/>
        <v>27324.814999999999</v>
      </c>
      <c r="L130" s="21">
        <v>27735</v>
      </c>
    </row>
    <row r="131" spans="1:12">
      <c r="A131" s="12"/>
      <c r="B131" s="13"/>
      <c r="C131" s="14">
        <v>640</v>
      </c>
      <c r="D131" s="15" t="s">
        <v>51</v>
      </c>
      <c r="E131" s="16"/>
      <c r="F131" s="16"/>
      <c r="G131" s="68">
        <v>6887</v>
      </c>
      <c r="H131" s="68"/>
      <c r="I131" s="78">
        <v>0</v>
      </c>
      <c r="J131" s="19">
        <v>30</v>
      </c>
      <c r="K131" s="20">
        <f t="shared" si="30"/>
        <v>30.449999999999996</v>
      </c>
      <c r="L131" s="21">
        <v>31</v>
      </c>
    </row>
    <row r="132" spans="1:12" ht="25.5">
      <c r="A132" s="75"/>
      <c r="B132" s="52" t="s">
        <v>128</v>
      </c>
      <c r="C132" s="53"/>
      <c r="D132" s="83" t="s">
        <v>256</v>
      </c>
      <c r="E132" s="40" t="e">
        <f>#REF!</f>
        <v>#REF!</v>
      </c>
      <c r="F132" s="40" t="e">
        <f>#REF!</f>
        <v>#REF!</v>
      </c>
      <c r="G132" s="40">
        <f>SUM(G129:G131)</f>
        <v>13137</v>
      </c>
      <c r="H132" s="40" t="e">
        <f>#REF!</f>
        <v>#REF!</v>
      </c>
      <c r="I132" s="40">
        <f>SUM(I129:I131)</f>
        <v>21033</v>
      </c>
      <c r="J132" s="79">
        <f>SUM(J129:J131)</f>
        <v>32451</v>
      </c>
      <c r="K132" s="40">
        <f>SUM(K129:K131)</f>
        <v>32937.764999999992</v>
      </c>
      <c r="L132" s="80">
        <f>SUM(L129:L131)</f>
        <v>33432</v>
      </c>
    </row>
    <row r="133" spans="1:12" ht="12.75" customHeight="1">
      <c r="A133" s="48"/>
      <c r="B133" s="49" t="s">
        <v>134</v>
      </c>
      <c r="C133" s="58"/>
      <c r="D133" s="339" t="s">
        <v>135</v>
      </c>
      <c r="E133" s="339"/>
      <c r="F133" s="339"/>
      <c r="G133" s="339"/>
      <c r="H133" s="339"/>
      <c r="I133" s="339"/>
      <c r="J133" s="339"/>
      <c r="K133" s="339"/>
      <c r="L133" s="339"/>
    </row>
    <row r="134" spans="1:12">
      <c r="A134" s="12"/>
      <c r="B134" s="13"/>
      <c r="C134" s="14">
        <v>610</v>
      </c>
      <c r="D134" s="15" t="s">
        <v>136</v>
      </c>
      <c r="E134" s="16">
        <v>63049</v>
      </c>
      <c r="F134" s="16">
        <v>74530</v>
      </c>
      <c r="G134" s="68">
        <v>39985</v>
      </c>
      <c r="H134" s="68"/>
      <c r="I134" s="78">
        <v>25563</v>
      </c>
      <c r="J134" s="19">
        <v>26586</v>
      </c>
      <c r="K134" s="20">
        <v>26985</v>
      </c>
      <c r="L134" s="21">
        <v>27390</v>
      </c>
    </row>
    <row r="135" spans="1:12">
      <c r="A135" s="12"/>
      <c r="B135" s="13"/>
      <c r="C135" s="14">
        <v>620</v>
      </c>
      <c r="D135" s="15" t="s">
        <v>137</v>
      </c>
      <c r="E135" s="16">
        <v>0</v>
      </c>
      <c r="F135" s="16">
        <v>0</v>
      </c>
      <c r="G135" s="68">
        <v>15125</v>
      </c>
      <c r="H135" s="68"/>
      <c r="I135" s="78">
        <v>10168</v>
      </c>
      <c r="J135" s="19">
        <v>10575</v>
      </c>
      <c r="K135" s="20">
        <v>10734</v>
      </c>
      <c r="L135" s="21">
        <v>10895</v>
      </c>
    </row>
    <row r="136" spans="1:12">
      <c r="A136" s="12"/>
      <c r="B136" s="13"/>
      <c r="C136" s="14">
        <v>630</v>
      </c>
      <c r="D136" s="15" t="s">
        <v>138</v>
      </c>
      <c r="E136" s="16"/>
      <c r="F136" s="16"/>
      <c r="G136" s="68">
        <v>21330</v>
      </c>
      <c r="H136" s="68"/>
      <c r="I136" s="78">
        <v>19250</v>
      </c>
      <c r="J136" s="19">
        <v>19250</v>
      </c>
      <c r="K136" s="20">
        <v>19539</v>
      </c>
      <c r="L136" s="21">
        <v>19832</v>
      </c>
    </row>
    <row r="137" spans="1:12">
      <c r="A137" s="12"/>
      <c r="B137" s="13"/>
      <c r="C137" s="14">
        <v>640</v>
      </c>
      <c r="D137" s="15" t="s">
        <v>139</v>
      </c>
      <c r="E137" s="16"/>
      <c r="F137" s="16"/>
      <c r="G137" s="68">
        <v>300</v>
      </c>
      <c r="H137" s="68"/>
      <c r="I137" s="78">
        <v>170</v>
      </c>
      <c r="J137" s="19">
        <v>170</v>
      </c>
      <c r="K137" s="20">
        <v>172</v>
      </c>
      <c r="L137" s="21">
        <v>173</v>
      </c>
    </row>
    <row r="138" spans="1:12" ht="25.5">
      <c r="A138" s="75"/>
      <c r="B138" s="52" t="s">
        <v>140</v>
      </c>
      <c r="C138" s="53"/>
      <c r="D138" s="83" t="s">
        <v>141</v>
      </c>
      <c r="E138" s="40">
        <f>SUM(E134:E135)</f>
        <v>63049</v>
      </c>
      <c r="F138" s="40">
        <f>SUM(F134:F135)</f>
        <v>74530</v>
      </c>
      <c r="G138" s="40">
        <f>SUM(G134:G137)</f>
        <v>76740</v>
      </c>
      <c r="H138" s="40">
        <f>SUM(H134:H135)</f>
        <v>0</v>
      </c>
      <c r="I138" s="40">
        <f>SUM(I134:I137)</f>
        <v>55151</v>
      </c>
      <c r="J138" s="79">
        <f>SUM(J134:J137)</f>
        <v>56581</v>
      </c>
      <c r="K138" s="40">
        <f>SUM(K134:K137)</f>
        <v>57430</v>
      </c>
      <c r="L138" s="80">
        <f>SUM(L134:L137)</f>
        <v>58290</v>
      </c>
    </row>
    <row r="139" spans="1:12" ht="12.75" hidden="1" customHeight="1">
      <c r="A139" s="48"/>
      <c r="B139" s="49"/>
      <c r="C139" s="58"/>
      <c r="D139" s="339"/>
      <c r="E139" s="339"/>
      <c r="F139" s="339"/>
      <c r="G139" s="339"/>
      <c r="H139" s="339"/>
      <c r="I139" s="339"/>
      <c r="J139" s="339"/>
      <c r="K139" s="339"/>
      <c r="L139" s="339"/>
    </row>
    <row r="140" spans="1:12" hidden="1">
      <c r="A140" s="12"/>
      <c r="B140" s="13"/>
      <c r="C140" s="14"/>
      <c r="D140" s="15"/>
      <c r="E140" s="16"/>
      <c r="F140" s="16"/>
      <c r="G140" s="68"/>
      <c r="H140" s="68"/>
      <c r="I140" s="78"/>
      <c r="J140" s="19"/>
      <c r="K140" s="20"/>
      <c r="L140" s="21">
        <f>K140*1.015</f>
        <v>0</v>
      </c>
    </row>
    <row r="141" spans="1:12" hidden="1">
      <c r="A141" s="12"/>
      <c r="B141" s="13"/>
      <c r="C141" s="14"/>
      <c r="D141" s="15"/>
      <c r="E141" s="16"/>
      <c r="F141" s="16"/>
      <c r="G141" s="68"/>
      <c r="H141" s="68"/>
      <c r="I141" s="78"/>
      <c r="J141" s="19"/>
      <c r="K141" s="20"/>
      <c r="L141" s="21">
        <f>K141*1.015</f>
        <v>0</v>
      </c>
    </row>
    <row r="142" spans="1:12" hidden="1">
      <c r="A142" s="12"/>
      <c r="B142" s="13"/>
      <c r="C142" s="14"/>
      <c r="D142" s="15"/>
      <c r="E142" s="16"/>
      <c r="F142" s="16"/>
      <c r="G142" s="68"/>
      <c r="H142" s="68"/>
      <c r="I142" s="78"/>
      <c r="J142" s="19"/>
      <c r="K142" s="20"/>
      <c r="L142" s="21">
        <f>K142*1.015</f>
        <v>0</v>
      </c>
    </row>
    <row r="143" spans="1:12" hidden="1">
      <c r="A143" s="12"/>
      <c r="B143" s="13"/>
      <c r="C143" s="14"/>
      <c r="D143" s="15"/>
      <c r="E143" s="16"/>
      <c r="F143" s="16"/>
      <c r="G143" s="68"/>
      <c r="H143" s="68"/>
      <c r="I143" s="78"/>
      <c r="J143" s="19"/>
      <c r="K143" s="20"/>
      <c r="L143" s="21">
        <f>K143*1.015</f>
        <v>0</v>
      </c>
    </row>
    <row r="144" spans="1:12" hidden="1">
      <c r="A144" s="75"/>
      <c r="B144" s="52"/>
      <c r="C144" s="53"/>
      <c r="D144" s="54"/>
      <c r="E144" s="40"/>
      <c r="F144" s="40"/>
      <c r="G144" s="40"/>
      <c r="H144" s="40"/>
      <c r="I144" s="40"/>
      <c r="J144" s="79"/>
      <c r="K144" s="40"/>
      <c r="L144" s="80">
        <f>SUM(L140:L143)</f>
        <v>0</v>
      </c>
    </row>
    <row r="145" spans="1:12" ht="12.75" customHeight="1">
      <c r="A145" s="48"/>
      <c r="B145" s="49" t="s">
        <v>142</v>
      </c>
      <c r="C145" s="58"/>
      <c r="D145" s="339" t="s">
        <v>143</v>
      </c>
      <c r="E145" s="339"/>
      <c r="F145" s="339"/>
      <c r="G145" s="339"/>
      <c r="H145" s="339"/>
      <c r="I145" s="339"/>
      <c r="J145" s="339"/>
      <c r="K145" s="339"/>
      <c r="L145" s="339"/>
    </row>
    <row r="146" spans="1:12" ht="12.6" customHeight="1">
      <c r="A146" s="12"/>
      <c r="B146" s="13"/>
      <c r="C146" s="14"/>
      <c r="D146" s="341" t="s">
        <v>144</v>
      </c>
      <c r="E146" s="341"/>
      <c r="F146" s="341"/>
      <c r="G146" s="341"/>
      <c r="H146" s="341"/>
      <c r="I146" s="341"/>
      <c r="J146" s="341"/>
      <c r="K146" s="341"/>
      <c r="L146" s="341"/>
    </row>
    <row r="147" spans="1:12" ht="12.6" customHeight="1">
      <c r="A147" s="12"/>
      <c r="B147" s="13"/>
      <c r="C147" s="14" t="s">
        <v>121</v>
      </c>
      <c r="D147" s="15" t="s">
        <v>81</v>
      </c>
      <c r="E147" s="16">
        <v>117035</v>
      </c>
      <c r="F147" s="16">
        <v>121594</v>
      </c>
      <c r="G147" s="81">
        <v>122000</v>
      </c>
      <c r="H147" s="68"/>
      <c r="I147" s="78">
        <v>138000</v>
      </c>
      <c r="J147" s="19">
        <v>143100</v>
      </c>
      <c r="K147" s="85">
        <v>145247</v>
      </c>
      <c r="L147" s="86">
        <v>147426</v>
      </c>
    </row>
    <row r="148" spans="1:12" ht="12.6" customHeight="1">
      <c r="A148" s="12"/>
      <c r="B148" s="13"/>
      <c r="C148" s="14" t="s">
        <v>122</v>
      </c>
      <c r="D148" s="15" t="s">
        <v>123</v>
      </c>
      <c r="E148" s="16">
        <v>41024</v>
      </c>
      <c r="F148" s="16">
        <v>43079</v>
      </c>
      <c r="G148" s="81">
        <v>42700</v>
      </c>
      <c r="H148" s="68"/>
      <c r="I148" s="78">
        <v>48300</v>
      </c>
      <c r="J148" s="19">
        <v>52885</v>
      </c>
      <c r="K148" s="85">
        <v>53678</v>
      </c>
      <c r="L148" s="86">
        <v>54483</v>
      </c>
    </row>
    <row r="149" spans="1:12" ht="12.6" customHeight="1">
      <c r="A149" s="12"/>
      <c r="B149" s="13"/>
      <c r="C149" s="14" t="s">
        <v>94</v>
      </c>
      <c r="D149" s="15" t="s">
        <v>50</v>
      </c>
      <c r="E149" s="16">
        <v>89536</v>
      </c>
      <c r="F149" s="16">
        <v>93255</v>
      </c>
      <c r="G149" s="81">
        <v>77030</v>
      </c>
      <c r="H149" s="68"/>
      <c r="I149" s="78">
        <v>57080</v>
      </c>
      <c r="J149" s="19">
        <v>72595</v>
      </c>
      <c r="K149" s="85">
        <v>73684</v>
      </c>
      <c r="L149" s="86">
        <v>74789</v>
      </c>
    </row>
    <row r="150" spans="1:12" ht="12.6" customHeight="1">
      <c r="A150" s="12"/>
      <c r="B150" s="13"/>
      <c r="C150" s="14" t="s">
        <v>131</v>
      </c>
      <c r="D150" s="15" t="s">
        <v>51</v>
      </c>
      <c r="E150" s="16">
        <v>377</v>
      </c>
      <c r="F150" s="16">
        <v>1674</v>
      </c>
      <c r="G150" s="81">
        <v>350</v>
      </c>
      <c r="H150" s="68"/>
      <c r="I150" s="78">
        <v>700</v>
      </c>
      <c r="J150" s="19">
        <v>500</v>
      </c>
      <c r="K150" s="85">
        <v>507</v>
      </c>
      <c r="L150" s="86">
        <v>515</v>
      </c>
    </row>
    <row r="151" spans="1:12">
      <c r="A151" s="75"/>
      <c r="B151" s="52" t="s">
        <v>145</v>
      </c>
      <c r="C151" s="53"/>
      <c r="D151" s="54" t="s">
        <v>146</v>
      </c>
      <c r="E151" s="40">
        <f t="shared" ref="E151:L151" si="31">SUM(E147:E150)</f>
        <v>247972</v>
      </c>
      <c r="F151" s="40">
        <f t="shared" si="31"/>
        <v>259602</v>
      </c>
      <c r="G151" s="40">
        <f t="shared" si="31"/>
        <v>242080</v>
      </c>
      <c r="H151" s="40">
        <f t="shared" si="31"/>
        <v>0</v>
      </c>
      <c r="I151" s="40">
        <f t="shared" si="31"/>
        <v>244080</v>
      </c>
      <c r="J151" s="79">
        <f t="shared" si="31"/>
        <v>269080</v>
      </c>
      <c r="K151" s="40">
        <f t="shared" si="31"/>
        <v>273116</v>
      </c>
      <c r="L151" s="80">
        <f t="shared" si="31"/>
        <v>277213</v>
      </c>
    </row>
    <row r="152" spans="1:12" ht="12.75" customHeight="1">
      <c r="A152" s="48"/>
      <c r="B152" s="49" t="s">
        <v>142</v>
      </c>
      <c r="C152" s="58"/>
      <c r="D152" s="339" t="s">
        <v>143</v>
      </c>
      <c r="E152" s="339"/>
      <c r="F152" s="339"/>
      <c r="G152" s="339"/>
      <c r="H152" s="339"/>
      <c r="I152" s="339"/>
      <c r="J152" s="339"/>
      <c r="K152" s="339"/>
      <c r="L152" s="339"/>
    </row>
    <row r="153" spans="1:12" ht="12.6" customHeight="1">
      <c r="A153" s="12"/>
      <c r="B153" s="13"/>
      <c r="C153" s="14"/>
      <c r="D153" s="341" t="s">
        <v>147</v>
      </c>
      <c r="E153" s="341"/>
      <c r="F153" s="341"/>
      <c r="G153" s="341"/>
      <c r="H153" s="341"/>
      <c r="I153" s="341"/>
      <c r="J153" s="341"/>
      <c r="K153" s="341"/>
      <c r="L153" s="341"/>
    </row>
    <row r="154" spans="1:12" ht="12.6" customHeight="1">
      <c r="A154" s="12"/>
      <c r="B154" s="13"/>
      <c r="C154" s="14" t="s">
        <v>121</v>
      </c>
      <c r="D154" s="15" t="s">
        <v>81</v>
      </c>
      <c r="E154" s="16">
        <v>51086</v>
      </c>
      <c r="F154" s="16">
        <v>40162</v>
      </c>
      <c r="G154" s="81">
        <v>15100</v>
      </c>
      <c r="H154" s="68"/>
      <c r="I154" s="78">
        <v>17500</v>
      </c>
      <c r="J154" s="19">
        <v>56100</v>
      </c>
      <c r="K154" s="85">
        <v>56942</v>
      </c>
      <c r="L154" s="86">
        <v>57796</v>
      </c>
    </row>
    <row r="155" spans="1:12" ht="12.6" customHeight="1">
      <c r="A155" s="12"/>
      <c r="B155" s="13"/>
      <c r="C155" s="14" t="s">
        <v>122</v>
      </c>
      <c r="D155" s="15" t="s">
        <v>123</v>
      </c>
      <c r="E155" s="16">
        <v>17596</v>
      </c>
      <c r="F155" s="16">
        <v>14228</v>
      </c>
      <c r="G155" s="81">
        <v>5400</v>
      </c>
      <c r="H155" s="68"/>
      <c r="I155" s="78">
        <v>6260</v>
      </c>
      <c r="J155" s="19">
        <v>20000</v>
      </c>
      <c r="K155" s="85">
        <v>20300</v>
      </c>
      <c r="L155" s="86">
        <v>20605</v>
      </c>
    </row>
    <row r="156" spans="1:12" ht="12.6" customHeight="1">
      <c r="A156" s="12"/>
      <c r="B156" s="13"/>
      <c r="C156" s="14" t="s">
        <v>94</v>
      </c>
      <c r="D156" s="15" t="s">
        <v>50</v>
      </c>
      <c r="E156" s="16">
        <v>1397</v>
      </c>
      <c r="F156" s="16">
        <v>1278</v>
      </c>
      <c r="G156" s="81">
        <v>1400</v>
      </c>
      <c r="H156" s="68"/>
      <c r="I156" s="78">
        <v>2000</v>
      </c>
      <c r="J156" s="19">
        <v>5500</v>
      </c>
      <c r="K156" s="85">
        <v>5583</v>
      </c>
      <c r="L156" s="86">
        <v>5666</v>
      </c>
    </row>
    <row r="157" spans="1:12" ht="12.6" customHeight="1">
      <c r="A157" s="12"/>
      <c r="B157" s="13"/>
      <c r="C157" s="14" t="s">
        <v>131</v>
      </c>
      <c r="D157" s="15" t="s">
        <v>51</v>
      </c>
      <c r="E157" s="16">
        <v>45</v>
      </c>
      <c r="F157" s="16">
        <v>756</v>
      </c>
      <c r="G157" s="81">
        <v>100</v>
      </c>
      <c r="H157" s="68"/>
      <c r="I157" s="78">
        <v>240</v>
      </c>
      <c r="J157" s="19">
        <v>300</v>
      </c>
      <c r="K157" s="85">
        <v>304</v>
      </c>
      <c r="L157" s="86">
        <v>308</v>
      </c>
    </row>
    <row r="158" spans="1:12">
      <c r="A158" s="75"/>
      <c r="B158" s="52" t="s">
        <v>145</v>
      </c>
      <c r="C158" s="53"/>
      <c r="D158" s="54" t="s">
        <v>148</v>
      </c>
      <c r="E158" s="40">
        <f t="shared" ref="E158:L158" si="32">SUM(E154:E157)</f>
        <v>70124</v>
      </c>
      <c r="F158" s="40">
        <f t="shared" si="32"/>
        <v>56424</v>
      </c>
      <c r="G158" s="40">
        <f t="shared" si="32"/>
        <v>22000</v>
      </c>
      <c r="H158" s="40">
        <f t="shared" si="32"/>
        <v>0</v>
      </c>
      <c r="I158" s="40">
        <f t="shared" si="32"/>
        <v>26000</v>
      </c>
      <c r="J158" s="79">
        <f t="shared" si="32"/>
        <v>81900</v>
      </c>
      <c r="K158" s="40">
        <f t="shared" si="32"/>
        <v>83129</v>
      </c>
      <c r="L158" s="80">
        <f t="shared" si="32"/>
        <v>84375</v>
      </c>
    </row>
    <row r="159" spans="1:12" ht="12.75" customHeight="1">
      <c r="A159" s="48"/>
      <c r="B159" s="49" t="s">
        <v>149</v>
      </c>
      <c r="C159" s="58"/>
      <c r="D159" s="339" t="s">
        <v>150</v>
      </c>
      <c r="E159" s="339"/>
      <c r="F159" s="339"/>
      <c r="G159" s="339"/>
      <c r="H159" s="339"/>
      <c r="I159" s="339"/>
      <c r="J159" s="339"/>
      <c r="K159" s="339"/>
      <c r="L159" s="339"/>
    </row>
    <row r="160" spans="1:12" ht="12.6" customHeight="1">
      <c r="A160" s="12"/>
      <c r="B160" s="13"/>
      <c r="C160" s="14">
        <v>630</v>
      </c>
      <c r="D160" s="15" t="s">
        <v>50</v>
      </c>
      <c r="E160" s="16">
        <v>631</v>
      </c>
      <c r="F160" s="16">
        <v>631</v>
      </c>
      <c r="G160" s="81">
        <v>630</v>
      </c>
      <c r="H160" s="68"/>
      <c r="I160" s="78">
        <v>3003</v>
      </c>
      <c r="J160" s="19">
        <v>3517</v>
      </c>
      <c r="K160" s="20">
        <f>J160*1.015</f>
        <v>3569.7549999999997</v>
      </c>
      <c r="L160" s="21">
        <f>K160*1.015</f>
        <v>3623.3013249999995</v>
      </c>
    </row>
    <row r="161" spans="1:12" ht="12.6" customHeight="1">
      <c r="A161" s="12"/>
      <c r="B161" s="13"/>
      <c r="C161" s="14" t="s">
        <v>131</v>
      </c>
      <c r="D161" s="15" t="s">
        <v>51</v>
      </c>
      <c r="E161" s="16">
        <v>4510</v>
      </c>
      <c r="F161" s="16">
        <v>4709</v>
      </c>
      <c r="G161" s="81">
        <v>6243</v>
      </c>
      <c r="H161" s="68"/>
      <c r="I161" s="78">
        <v>6743</v>
      </c>
      <c r="J161" s="19">
        <v>5810</v>
      </c>
      <c r="K161" s="20">
        <f>J161*1.015</f>
        <v>5897.15</v>
      </c>
      <c r="L161" s="21">
        <f>K161*1.015</f>
        <v>5985.6072499999991</v>
      </c>
    </row>
    <row r="162" spans="1:12" ht="17.25" customHeight="1">
      <c r="A162" s="87"/>
      <c r="B162" s="88" t="s">
        <v>151</v>
      </c>
      <c r="C162" s="89"/>
      <c r="D162" s="90" t="s">
        <v>152</v>
      </c>
      <c r="E162" s="91">
        <f t="shared" ref="E162:L162" si="33">SUM(E160:E161)</f>
        <v>5141</v>
      </c>
      <c r="F162" s="91">
        <f t="shared" si="33"/>
        <v>5340</v>
      </c>
      <c r="G162" s="91">
        <f t="shared" si="33"/>
        <v>6873</v>
      </c>
      <c r="H162" s="91">
        <f t="shared" si="33"/>
        <v>0</v>
      </c>
      <c r="I162" s="91">
        <f t="shared" si="33"/>
        <v>9746</v>
      </c>
      <c r="J162" s="92">
        <f t="shared" si="33"/>
        <v>9327</v>
      </c>
      <c r="K162" s="91">
        <f t="shared" si="33"/>
        <v>9466.9049999999988</v>
      </c>
      <c r="L162" s="93">
        <f t="shared" si="33"/>
        <v>9608.9085749999977</v>
      </c>
    </row>
    <row r="163" spans="1:12" ht="25.5" customHeight="1">
      <c r="A163" s="336" t="s">
        <v>153</v>
      </c>
      <c r="B163" s="336"/>
      <c r="C163" s="336"/>
      <c r="D163" s="336"/>
      <c r="E163" s="39" t="e">
        <f>E162+E158+E151+E144+E132+E127+E121+E118+E112+E99+E96+E93+E89+E83+E78+E74+E71+E60+E57+E54+E50+E47+E42+E38</f>
        <v>#REF!</v>
      </c>
      <c r="F163" s="39" t="e">
        <f>F162+F158+F151+F144+F132+F127+F121+F118+F112+F99+F96+F93+F89+F83+F78+F74+F71+F60+F57+F54+F50+F47+F42+F38</f>
        <v>#REF!</v>
      </c>
      <c r="G163" s="39">
        <f>G162+G158+G151+G144+G132+G127+G121+G118+G112+G99+G96+G93+G89+G83+G78+G74+G71+G60+G57+G54+G50+G47+G42+G38</f>
        <v>1171407</v>
      </c>
      <c r="H163" s="39" t="e">
        <f>H162+H158+H151+H144+H132+H127+H121+H118+H112+H99+H96+H93+H89+H83+H78+H74+H71+H60+H57+H54+H50+H47+H42+H38</f>
        <v>#REF!</v>
      </c>
      <c r="I163" s="40">
        <f>I162+I158+I151+I144+I138+I132+I127+I121+I118+I112+I99+I96+I93+I89+I83+I78+I74+I71+I66+I60+I57+I54+I50+I47+I42+I38</f>
        <v>1661664</v>
      </c>
      <c r="J163" s="79">
        <f>J162+J158+J151+J144+J138+J132+J127+J121+J118+J112+J99+J96+J93+J89+J83+J78+J74+J71+J66+J60+J57+J54+J50+J47+J42+J38</f>
        <v>2060117</v>
      </c>
      <c r="K163" s="40">
        <f>K162+K158+K151+K144+K138+K132+K127+K121+K118+K112+K99+K96+K93+K89+K83+K78+K74+K71+K66+K60+K57+K54+K50+K47+K42+K38</f>
        <v>2087464.375</v>
      </c>
      <c r="L163" s="80">
        <f>L162+L158+L151+L144+L138+L132+L127+L121+L118+L112+L99+L96+L93+L89+L83+L78+L74+L71+L66+L60+L57+L54+L50+L47+L42+L38</f>
        <v>2118777.1766499998</v>
      </c>
    </row>
    <row r="164" spans="1:12" ht="25.5" customHeight="1">
      <c r="A164" s="94" t="s">
        <v>30</v>
      </c>
      <c r="B164" s="334" t="s">
        <v>31</v>
      </c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</row>
    <row r="165" spans="1:12">
      <c r="A165" s="95"/>
      <c r="B165" s="96" t="s">
        <v>154</v>
      </c>
      <c r="C165" s="97"/>
      <c r="D165" s="98" t="s">
        <v>47</v>
      </c>
      <c r="E165" s="30"/>
      <c r="F165" s="30"/>
      <c r="G165" s="99"/>
      <c r="H165" s="99"/>
      <c r="I165" s="100"/>
      <c r="J165" s="19">
        <f t="shared" ref="J165:L166" si="34">I165*1.015</f>
        <v>0</v>
      </c>
      <c r="K165" s="20">
        <f t="shared" si="34"/>
        <v>0</v>
      </c>
      <c r="L165" s="21">
        <f t="shared" si="34"/>
        <v>0</v>
      </c>
    </row>
    <row r="166" spans="1:12">
      <c r="A166" s="12"/>
      <c r="B166" s="13"/>
      <c r="C166" s="14" t="s">
        <v>155</v>
      </c>
      <c r="D166" s="15" t="s">
        <v>156</v>
      </c>
      <c r="E166" s="16">
        <v>0</v>
      </c>
      <c r="F166" s="16">
        <v>92299</v>
      </c>
      <c r="G166" s="68">
        <v>0</v>
      </c>
      <c r="H166" s="68">
        <v>0</v>
      </c>
      <c r="I166" s="78">
        <v>0</v>
      </c>
      <c r="J166" s="19">
        <f t="shared" si="34"/>
        <v>0</v>
      </c>
      <c r="K166" s="20">
        <f t="shared" si="34"/>
        <v>0</v>
      </c>
      <c r="L166" s="21">
        <f t="shared" si="34"/>
        <v>0</v>
      </c>
    </row>
    <row r="167" spans="1:12">
      <c r="A167" s="12"/>
      <c r="B167" s="13"/>
      <c r="C167" s="14" t="s">
        <v>157</v>
      </c>
      <c r="D167" s="15" t="s">
        <v>158</v>
      </c>
      <c r="E167" s="16">
        <v>18228</v>
      </c>
      <c r="F167" s="16">
        <v>1676</v>
      </c>
      <c r="G167" s="68">
        <v>10000</v>
      </c>
      <c r="H167" s="68">
        <v>0</v>
      </c>
      <c r="I167" s="78">
        <v>0</v>
      </c>
      <c r="J167" s="19">
        <v>0</v>
      </c>
      <c r="K167" s="20">
        <f>J167*1.015</f>
        <v>0</v>
      </c>
      <c r="L167" s="21">
        <f>K167*1.015</f>
        <v>0</v>
      </c>
    </row>
    <row r="168" spans="1:12">
      <c r="A168" s="23"/>
      <c r="B168" s="24"/>
      <c r="C168" s="25" t="s">
        <v>159</v>
      </c>
      <c r="D168" s="26" t="s">
        <v>160</v>
      </c>
      <c r="E168" s="27">
        <v>10652</v>
      </c>
      <c r="F168" s="27">
        <v>3360</v>
      </c>
      <c r="G168" s="101"/>
      <c r="H168" s="101">
        <v>1155</v>
      </c>
      <c r="I168" s="102">
        <v>0</v>
      </c>
      <c r="J168" s="19">
        <f>I168*1.015</f>
        <v>0</v>
      </c>
      <c r="K168" s="20">
        <f>J168*1.015</f>
        <v>0</v>
      </c>
      <c r="L168" s="21">
        <f>K168*1.015</f>
        <v>0</v>
      </c>
    </row>
    <row r="169" spans="1:12" s="76" customFormat="1">
      <c r="A169" s="103"/>
      <c r="B169" s="104" t="s">
        <v>46</v>
      </c>
      <c r="C169" s="105"/>
      <c r="D169" s="106" t="s">
        <v>52</v>
      </c>
      <c r="E169" s="39">
        <f t="shared" ref="E169:L169" si="35">SUM(E166:E168)</f>
        <v>28880</v>
      </c>
      <c r="F169" s="39">
        <f t="shared" si="35"/>
        <v>97335</v>
      </c>
      <c r="G169" s="39">
        <f t="shared" si="35"/>
        <v>10000</v>
      </c>
      <c r="H169" s="39">
        <f t="shared" si="35"/>
        <v>1155</v>
      </c>
      <c r="I169" s="40">
        <f t="shared" si="35"/>
        <v>0</v>
      </c>
      <c r="J169" s="79">
        <f t="shared" si="35"/>
        <v>0</v>
      </c>
      <c r="K169" s="39">
        <f t="shared" si="35"/>
        <v>0</v>
      </c>
      <c r="L169" s="107">
        <f t="shared" si="35"/>
        <v>0</v>
      </c>
    </row>
    <row r="170" spans="1:12">
      <c r="A170" s="95"/>
      <c r="B170" s="96" t="s">
        <v>69</v>
      </c>
      <c r="C170" s="97"/>
      <c r="D170" s="98" t="s">
        <v>70</v>
      </c>
      <c r="E170" s="30"/>
      <c r="F170" s="30"/>
      <c r="G170" s="99"/>
      <c r="H170" s="99"/>
      <c r="I170" s="100"/>
      <c r="J170" s="19">
        <f>I170*1.015</f>
        <v>0</v>
      </c>
      <c r="K170" s="20">
        <f>J170*1.015</f>
        <v>0</v>
      </c>
      <c r="L170" s="21">
        <f>K170*1.015</f>
        <v>0</v>
      </c>
    </row>
    <row r="171" spans="1:12">
      <c r="A171" s="12"/>
      <c r="B171" s="13"/>
      <c r="C171" s="14" t="s">
        <v>161</v>
      </c>
      <c r="D171" s="15" t="s">
        <v>162</v>
      </c>
      <c r="E171" s="16">
        <v>5699</v>
      </c>
      <c r="F171" s="16">
        <v>3895</v>
      </c>
      <c r="G171" s="68">
        <v>0</v>
      </c>
      <c r="H171" s="68">
        <v>0</v>
      </c>
      <c r="I171" s="78">
        <v>0</v>
      </c>
      <c r="J171" s="19"/>
      <c r="K171" s="20">
        <f>J171*1.015</f>
        <v>0</v>
      </c>
      <c r="L171" s="21">
        <f>K171*1.015</f>
        <v>0</v>
      </c>
    </row>
    <row r="172" spans="1:12">
      <c r="A172" s="12"/>
      <c r="B172" s="13"/>
      <c r="C172" s="14" t="s">
        <v>159</v>
      </c>
      <c r="D172" s="15" t="s">
        <v>160</v>
      </c>
      <c r="E172" s="16">
        <v>0</v>
      </c>
      <c r="F172" s="16">
        <v>0</v>
      </c>
      <c r="G172" s="68"/>
      <c r="H172" s="68">
        <v>2000</v>
      </c>
      <c r="I172" s="78">
        <v>0</v>
      </c>
      <c r="J172" s="19"/>
      <c r="K172" s="20">
        <f>J172*1.015</f>
        <v>0</v>
      </c>
      <c r="L172" s="21">
        <f>K172*1.015</f>
        <v>0</v>
      </c>
    </row>
    <row r="173" spans="1:12">
      <c r="A173" s="12"/>
      <c r="B173" s="13"/>
      <c r="C173" s="14" t="s">
        <v>163</v>
      </c>
      <c r="D173" s="15" t="s">
        <v>164</v>
      </c>
      <c r="E173" s="16">
        <v>0</v>
      </c>
      <c r="F173" s="16">
        <v>0</v>
      </c>
      <c r="G173" s="68">
        <v>0</v>
      </c>
      <c r="H173" s="68">
        <v>0</v>
      </c>
      <c r="I173" s="78">
        <v>9000</v>
      </c>
      <c r="J173" s="19">
        <v>20000</v>
      </c>
      <c r="K173" s="20"/>
      <c r="L173" s="21">
        <f>K173*1.015</f>
        <v>0</v>
      </c>
    </row>
    <row r="174" spans="1:12">
      <c r="A174" s="103"/>
      <c r="B174" s="104" t="s">
        <v>71</v>
      </c>
      <c r="C174" s="105"/>
      <c r="D174" s="106" t="s">
        <v>70</v>
      </c>
      <c r="E174" s="39">
        <f t="shared" ref="E174:L174" si="36">SUM(E171:E173)</f>
        <v>5699</v>
      </c>
      <c r="F174" s="39">
        <f t="shared" si="36"/>
        <v>3895</v>
      </c>
      <c r="G174" s="39">
        <f t="shared" si="36"/>
        <v>0</v>
      </c>
      <c r="H174" s="39">
        <f t="shared" si="36"/>
        <v>2000</v>
      </c>
      <c r="I174" s="40">
        <f t="shared" si="36"/>
        <v>9000</v>
      </c>
      <c r="J174" s="79">
        <f t="shared" si="36"/>
        <v>20000</v>
      </c>
      <c r="K174" s="39">
        <f t="shared" si="36"/>
        <v>0</v>
      </c>
      <c r="L174" s="107">
        <f t="shared" si="36"/>
        <v>0</v>
      </c>
    </row>
    <row r="175" spans="1:12" hidden="1">
      <c r="A175" s="95"/>
      <c r="B175" s="96" t="s">
        <v>73</v>
      </c>
      <c r="C175" s="97"/>
      <c r="D175" s="98" t="s">
        <v>74</v>
      </c>
      <c r="E175" s="30"/>
      <c r="F175" s="30"/>
      <c r="G175" s="99"/>
      <c r="H175" s="99"/>
      <c r="I175" s="100"/>
      <c r="J175" s="19">
        <f t="shared" ref="J175:L176" si="37">I175*1.015</f>
        <v>0</v>
      </c>
      <c r="K175" s="20">
        <f t="shared" si="37"/>
        <v>0</v>
      </c>
      <c r="L175" s="21">
        <f t="shared" si="37"/>
        <v>0</v>
      </c>
    </row>
    <row r="176" spans="1:12" hidden="1">
      <c r="A176" s="12"/>
      <c r="B176" s="13"/>
      <c r="C176" s="14" t="s">
        <v>155</v>
      </c>
      <c r="D176" s="15" t="s">
        <v>156</v>
      </c>
      <c r="E176" s="16">
        <v>0</v>
      </c>
      <c r="F176" s="16">
        <v>6094</v>
      </c>
      <c r="G176" s="68"/>
      <c r="H176" s="68">
        <v>6700</v>
      </c>
      <c r="I176" s="78">
        <v>0</v>
      </c>
      <c r="J176" s="19">
        <f t="shared" si="37"/>
        <v>0</v>
      </c>
      <c r="K176" s="20">
        <f t="shared" si="37"/>
        <v>0</v>
      </c>
      <c r="L176" s="21">
        <f t="shared" si="37"/>
        <v>0</v>
      </c>
    </row>
    <row r="177" spans="1:12" hidden="1">
      <c r="A177" s="103"/>
      <c r="B177" s="104" t="s">
        <v>75</v>
      </c>
      <c r="C177" s="105"/>
      <c r="D177" s="106" t="s">
        <v>74</v>
      </c>
      <c r="E177" s="39">
        <f>SUM(E176)</f>
        <v>0</v>
      </c>
      <c r="F177" s="39">
        <f>SUM(F176)</f>
        <v>6094</v>
      </c>
      <c r="G177" s="39">
        <f>SUM(G176)</f>
        <v>0</v>
      </c>
      <c r="H177" s="39">
        <f>SUM(H176)</f>
        <v>6700</v>
      </c>
      <c r="I177" s="40">
        <f>I176</f>
        <v>0</v>
      </c>
      <c r="J177" s="79">
        <f>SUM(J176)</f>
        <v>0</v>
      </c>
      <c r="K177" s="39">
        <f>SUM(K176)</f>
        <v>0</v>
      </c>
      <c r="L177" s="107">
        <f>SUM(L176)</f>
        <v>0</v>
      </c>
    </row>
    <row r="178" spans="1:12" hidden="1">
      <c r="A178" s="95"/>
      <c r="B178" s="96" t="s">
        <v>77</v>
      </c>
      <c r="C178" s="97"/>
      <c r="D178" s="98" t="s">
        <v>78</v>
      </c>
      <c r="E178" s="30"/>
      <c r="F178" s="30"/>
      <c r="G178" s="99"/>
      <c r="H178" s="99"/>
      <c r="I178" s="100"/>
      <c r="J178" s="19">
        <f t="shared" ref="J178:L180" si="38">I178*1.015</f>
        <v>0</v>
      </c>
      <c r="K178" s="20">
        <f t="shared" si="38"/>
        <v>0</v>
      </c>
      <c r="L178" s="21">
        <f t="shared" si="38"/>
        <v>0</v>
      </c>
    </row>
    <row r="179" spans="1:12" hidden="1">
      <c r="A179" s="12"/>
      <c r="B179" s="13"/>
      <c r="C179" s="14" t="s">
        <v>159</v>
      </c>
      <c r="D179" s="15" t="s">
        <v>160</v>
      </c>
      <c r="E179" s="16">
        <v>8382</v>
      </c>
      <c r="F179" s="16">
        <v>0</v>
      </c>
      <c r="G179" s="68">
        <v>0</v>
      </c>
      <c r="H179" s="68">
        <v>0</v>
      </c>
      <c r="I179" s="78">
        <v>0</v>
      </c>
      <c r="J179" s="19">
        <f t="shared" si="38"/>
        <v>0</v>
      </c>
      <c r="K179" s="20">
        <f t="shared" si="38"/>
        <v>0</v>
      </c>
      <c r="L179" s="21">
        <f t="shared" si="38"/>
        <v>0</v>
      </c>
    </row>
    <row r="180" spans="1:12" hidden="1">
      <c r="A180" s="12"/>
      <c r="B180" s="13"/>
      <c r="C180" s="14" t="s">
        <v>163</v>
      </c>
      <c r="D180" s="15" t="s">
        <v>164</v>
      </c>
      <c r="E180" s="16">
        <v>383486</v>
      </c>
      <c r="F180" s="16">
        <v>238553</v>
      </c>
      <c r="G180" s="68"/>
      <c r="H180" s="68">
        <v>2000</v>
      </c>
      <c r="I180" s="78">
        <v>0</v>
      </c>
      <c r="J180" s="19">
        <f t="shared" si="38"/>
        <v>0</v>
      </c>
      <c r="K180" s="20">
        <f t="shared" si="38"/>
        <v>0</v>
      </c>
      <c r="L180" s="21">
        <f t="shared" si="38"/>
        <v>0</v>
      </c>
    </row>
    <row r="181" spans="1:12" hidden="1">
      <c r="A181" s="103"/>
      <c r="B181" s="104" t="s">
        <v>82</v>
      </c>
      <c r="C181" s="105"/>
      <c r="D181" s="106" t="s">
        <v>78</v>
      </c>
      <c r="E181" s="39">
        <f t="shared" ref="E181:L181" si="39">SUM(E179:E180)</f>
        <v>391868</v>
      </c>
      <c r="F181" s="39">
        <f t="shared" si="39"/>
        <v>238553</v>
      </c>
      <c r="G181" s="39">
        <f t="shared" si="39"/>
        <v>0</v>
      </c>
      <c r="H181" s="39">
        <f t="shared" si="39"/>
        <v>2000</v>
      </c>
      <c r="I181" s="40">
        <f t="shared" si="39"/>
        <v>0</v>
      </c>
      <c r="J181" s="79">
        <f t="shared" si="39"/>
        <v>0</v>
      </c>
      <c r="K181" s="39">
        <f t="shared" si="39"/>
        <v>0</v>
      </c>
      <c r="L181" s="107">
        <f t="shared" si="39"/>
        <v>0</v>
      </c>
    </row>
    <row r="182" spans="1:12">
      <c r="A182" s="95"/>
      <c r="B182" s="96"/>
      <c r="C182" s="97"/>
      <c r="D182" s="225"/>
      <c r="E182" s="30"/>
      <c r="F182" s="30"/>
      <c r="G182" s="30"/>
      <c r="H182" s="30"/>
      <c r="I182" s="31"/>
      <c r="J182" s="226"/>
      <c r="K182" s="30"/>
      <c r="L182" s="227"/>
    </row>
    <row r="183" spans="1:12">
      <c r="A183" s="95"/>
      <c r="B183" s="96" t="s">
        <v>88</v>
      </c>
      <c r="C183" s="97"/>
      <c r="D183" s="98" t="s">
        <v>89</v>
      </c>
      <c r="E183" s="30"/>
      <c r="F183" s="30"/>
      <c r="G183" s="99"/>
      <c r="H183" s="99"/>
      <c r="I183" s="100"/>
      <c r="J183" s="19">
        <f>I183*1.015</f>
        <v>0</v>
      </c>
      <c r="K183" s="20">
        <f>J183*1.015</f>
        <v>0</v>
      </c>
      <c r="L183" s="21">
        <f>K183*1.015</f>
        <v>0</v>
      </c>
    </row>
    <row r="184" spans="1:12">
      <c r="A184" s="12"/>
      <c r="B184" s="13"/>
      <c r="C184" s="14" t="s">
        <v>163</v>
      </c>
      <c r="D184" s="15" t="s">
        <v>164</v>
      </c>
      <c r="E184" s="16">
        <v>244136</v>
      </c>
      <c r="F184" s="16">
        <v>22555</v>
      </c>
      <c r="G184" s="68">
        <v>1000</v>
      </c>
      <c r="H184" s="68">
        <v>16950</v>
      </c>
      <c r="I184" s="78">
        <v>0</v>
      </c>
      <c r="J184" s="19">
        <v>7769</v>
      </c>
      <c r="K184" s="20">
        <v>0</v>
      </c>
      <c r="L184" s="21">
        <f>K184*1.015</f>
        <v>0</v>
      </c>
    </row>
    <row r="185" spans="1:12">
      <c r="A185" s="103"/>
      <c r="B185" s="104" t="s">
        <v>90</v>
      </c>
      <c r="C185" s="105"/>
      <c r="D185" s="106" t="s">
        <v>89</v>
      </c>
      <c r="E185" s="39">
        <f>SUM(E184)</f>
        <v>244136</v>
      </c>
      <c r="F185" s="39">
        <f>SUM(F184)</f>
        <v>22555</v>
      </c>
      <c r="G185" s="39">
        <f>SUM(G184)</f>
        <v>1000</v>
      </c>
      <c r="H185" s="39">
        <f>SUM(H184)</f>
        <v>16950</v>
      </c>
      <c r="I185" s="40">
        <f>I184</f>
        <v>0</v>
      </c>
      <c r="J185" s="79">
        <f>SUM(J184)</f>
        <v>7769</v>
      </c>
      <c r="K185" s="39">
        <f>SUM(K184)</f>
        <v>0</v>
      </c>
      <c r="L185" s="107">
        <f>SUM(L184)</f>
        <v>0</v>
      </c>
    </row>
    <row r="186" spans="1:12" hidden="1">
      <c r="A186" s="95"/>
      <c r="B186" s="96" t="s">
        <v>165</v>
      </c>
      <c r="C186" s="97"/>
      <c r="D186" s="98" t="s">
        <v>166</v>
      </c>
      <c r="E186" s="30"/>
      <c r="F186" s="30"/>
      <c r="G186" s="99"/>
      <c r="H186" s="99"/>
      <c r="I186" s="100"/>
      <c r="J186" s="19">
        <f t="shared" ref="J186:L188" si="40">I186*1.015</f>
        <v>0</v>
      </c>
      <c r="K186" s="20">
        <f t="shared" si="40"/>
        <v>0</v>
      </c>
      <c r="L186" s="21">
        <f t="shared" si="40"/>
        <v>0</v>
      </c>
    </row>
    <row r="187" spans="1:12" hidden="1">
      <c r="A187" s="12"/>
      <c r="B187" s="13"/>
      <c r="C187" s="14" t="s">
        <v>155</v>
      </c>
      <c r="D187" s="15" t="s">
        <v>156</v>
      </c>
      <c r="E187" s="16">
        <v>0</v>
      </c>
      <c r="F187" s="16">
        <v>8298</v>
      </c>
      <c r="G187" s="68"/>
      <c r="H187" s="68">
        <v>10100</v>
      </c>
      <c r="I187" s="78">
        <v>0</v>
      </c>
      <c r="J187" s="19">
        <f t="shared" si="40"/>
        <v>0</v>
      </c>
      <c r="K187" s="20">
        <f t="shared" si="40"/>
        <v>0</v>
      </c>
      <c r="L187" s="21">
        <f t="shared" si="40"/>
        <v>0</v>
      </c>
    </row>
    <row r="188" spans="1:12" hidden="1">
      <c r="A188" s="12"/>
      <c r="B188" s="13"/>
      <c r="C188" s="14" t="s">
        <v>163</v>
      </c>
      <c r="D188" s="15" t="s">
        <v>164</v>
      </c>
      <c r="E188" s="16">
        <v>452</v>
      </c>
      <c r="F188" s="16">
        <v>19</v>
      </c>
      <c r="G188" s="68">
        <v>60500</v>
      </c>
      <c r="H188" s="68">
        <v>0</v>
      </c>
      <c r="I188" s="78"/>
      <c r="J188" s="19">
        <f t="shared" si="40"/>
        <v>0</v>
      </c>
      <c r="K188" s="20">
        <f t="shared" si="40"/>
        <v>0</v>
      </c>
      <c r="L188" s="21">
        <f t="shared" si="40"/>
        <v>0</v>
      </c>
    </row>
    <row r="189" spans="1:12" hidden="1">
      <c r="A189" s="103"/>
      <c r="B189" s="104" t="s">
        <v>167</v>
      </c>
      <c r="C189" s="105"/>
      <c r="D189" s="106" t="s">
        <v>166</v>
      </c>
      <c r="E189" s="39">
        <f t="shared" ref="E189:L189" si="41">SUM(E187:E188)</f>
        <v>452</v>
      </c>
      <c r="F189" s="39">
        <f t="shared" si="41"/>
        <v>8317</v>
      </c>
      <c r="G189" s="39">
        <f t="shared" si="41"/>
        <v>60500</v>
      </c>
      <c r="H189" s="39">
        <f t="shared" si="41"/>
        <v>10100</v>
      </c>
      <c r="I189" s="40">
        <f t="shared" si="41"/>
        <v>0</v>
      </c>
      <c r="J189" s="79">
        <f t="shared" si="41"/>
        <v>0</v>
      </c>
      <c r="K189" s="39">
        <f t="shared" si="41"/>
        <v>0</v>
      </c>
      <c r="L189" s="107">
        <f t="shared" si="41"/>
        <v>0</v>
      </c>
    </row>
    <row r="190" spans="1:12">
      <c r="A190" s="95"/>
      <c r="B190" s="96" t="s">
        <v>254</v>
      </c>
      <c r="C190" s="97"/>
      <c r="D190" s="98" t="s">
        <v>101</v>
      </c>
      <c r="E190" s="30"/>
      <c r="F190" s="30"/>
      <c r="G190" s="99"/>
      <c r="H190" s="99"/>
      <c r="I190" s="100"/>
      <c r="J190" s="19"/>
      <c r="K190" s="20"/>
      <c r="L190" s="21"/>
    </row>
    <row r="191" spans="1:12" ht="13.5" thickBot="1">
      <c r="A191" s="12"/>
      <c r="B191" s="13"/>
      <c r="C191" s="14">
        <v>717</v>
      </c>
      <c r="D191" s="15" t="s">
        <v>164</v>
      </c>
      <c r="E191" s="16">
        <v>244136</v>
      </c>
      <c r="F191" s="16">
        <v>22555</v>
      </c>
      <c r="G191" s="68">
        <v>0</v>
      </c>
      <c r="H191" s="68">
        <v>16950</v>
      </c>
      <c r="I191" s="78">
        <v>0</v>
      </c>
      <c r="J191" s="19">
        <v>8000</v>
      </c>
      <c r="K191" s="20">
        <v>0</v>
      </c>
      <c r="L191" s="21">
        <f>K191*1.015</f>
        <v>0</v>
      </c>
    </row>
    <row r="192" spans="1:12" ht="13.5" thickBot="1">
      <c r="A192" s="228"/>
      <c r="B192" s="229" t="s">
        <v>254</v>
      </c>
      <c r="C192" s="230"/>
      <c r="D192" s="231" t="s">
        <v>101</v>
      </c>
      <c r="E192" s="232">
        <f>SUM(E191)</f>
        <v>244136</v>
      </c>
      <c r="F192" s="232">
        <f>SUM(F191)</f>
        <v>22555</v>
      </c>
      <c r="G192" s="232">
        <f>SUM(G191)</f>
        <v>0</v>
      </c>
      <c r="H192" s="232">
        <f>SUM(H191)</f>
        <v>16950</v>
      </c>
      <c r="I192" s="233">
        <f>I191</f>
        <v>0</v>
      </c>
      <c r="J192" s="234">
        <f>SUM(J191)</f>
        <v>8000</v>
      </c>
      <c r="K192" s="232">
        <f>SUM(K191)</f>
        <v>0</v>
      </c>
      <c r="L192" s="235">
        <f>SUM(L191)</f>
        <v>0</v>
      </c>
    </row>
    <row r="193" spans="1:12" hidden="1">
      <c r="A193" s="95"/>
      <c r="B193" s="96" t="s">
        <v>108</v>
      </c>
      <c r="C193" s="97"/>
      <c r="D193" s="98" t="s">
        <v>170</v>
      </c>
      <c r="E193" s="30"/>
      <c r="F193" s="30"/>
      <c r="G193" s="99"/>
      <c r="H193" s="99"/>
      <c r="I193" s="100"/>
      <c r="J193" s="19">
        <f t="shared" ref="J193:L195" si="42">I193*1.015</f>
        <v>0</v>
      </c>
      <c r="K193" s="20">
        <f t="shared" si="42"/>
        <v>0</v>
      </c>
      <c r="L193" s="21">
        <f t="shared" si="42"/>
        <v>0</v>
      </c>
    </row>
    <row r="194" spans="1:12" hidden="1">
      <c r="A194" s="12"/>
      <c r="B194" s="13"/>
      <c r="C194" s="14" t="s">
        <v>155</v>
      </c>
      <c r="D194" s="15" t="s">
        <v>156</v>
      </c>
      <c r="E194" s="16">
        <v>0</v>
      </c>
      <c r="F194" s="16">
        <v>32745</v>
      </c>
      <c r="G194" s="68">
        <v>0</v>
      </c>
      <c r="H194" s="68">
        <v>0</v>
      </c>
      <c r="I194" s="78">
        <v>0</v>
      </c>
      <c r="J194" s="19">
        <f t="shared" si="42"/>
        <v>0</v>
      </c>
      <c r="K194" s="20">
        <f t="shared" si="42"/>
        <v>0</v>
      </c>
      <c r="L194" s="21">
        <f t="shared" si="42"/>
        <v>0</v>
      </c>
    </row>
    <row r="195" spans="1:12" hidden="1">
      <c r="A195" s="12"/>
      <c r="B195" s="13"/>
      <c r="C195" s="14" t="s">
        <v>163</v>
      </c>
      <c r="D195" s="15" t="s">
        <v>164</v>
      </c>
      <c r="E195" s="16">
        <v>135590</v>
      </c>
      <c r="F195" s="16">
        <v>481</v>
      </c>
      <c r="G195" s="68"/>
      <c r="H195" s="68">
        <v>491474</v>
      </c>
      <c r="I195" s="78">
        <v>0</v>
      </c>
      <c r="J195" s="19">
        <f t="shared" si="42"/>
        <v>0</v>
      </c>
      <c r="K195" s="20">
        <f t="shared" si="42"/>
        <v>0</v>
      </c>
      <c r="L195" s="21">
        <f t="shared" si="42"/>
        <v>0</v>
      </c>
    </row>
    <row r="196" spans="1:12" hidden="1">
      <c r="A196" s="103"/>
      <c r="B196" s="104" t="s">
        <v>171</v>
      </c>
      <c r="C196" s="105"/>
      <c r="D196" s="106" t="s">
        <v>170</v>
      </c>
      <c r="E196" s="39">
        <f t="shared" ref="E196:L196" si="43">SUM(E194:E195)</f>
        <v>135590</v>
      </c>
      <c r="F196" s="39">
        <f t="shared" si="43"/>
        <v>33226</v>
      </c>
      <c r="G196" s="39">
        <f t="shared" si="43"/>
        <v>0</v>
      </c>
      <c r="H196" s="39">
        <f t="shared" si="43"/>
        <v>491474</v>
      </c>
      <c r="I196" s="40">
        <f t="shared" si="43"/>
        <v>0</v>
      </c>
      <c r="J196" s="79">
        <f t="shared" si="43"/>
        <v>0</v>
      </c>
      <c r="K196" s="39">
        <f t="shared" si="43"/>
        <v>0</v>
      </c>
      <c r="L196" s="107">
        <f t="shared" si="43"/>
        <v>0</v>
      </c>
    </row>
    <row r="197" spans="1:12">
      <c r="A197" s="95"/>
      <c r="B197" s="96" t="s">
        <v>84</v>
      </c>
      <c r="C197" s="97"/>
      <c r="D197" s="98" t="s">
        <v>85</v>
      </c>
      <c r="E197" s="30"/>
      <c r="F197" s="30"/>
      <c r="G197" s="99"/>
      <c r="H197" s="99"/>
      <c r="I197" s="100"/>
      <c r="J197" s="19">
        <f t="shared" ref="J197:L198" si="44">I197*1.015</f>
        <v>0</v>
      </c>
      <c r="K197" s="20">
        <f t="shared" si="44"/>
        <v>0</v>
      </c>
      <c r="L197" s="21">
        <f t="shared" si="44"/>
        <v>0</v>
      </c>
    </row>
    <row r="198" spans="1:12">
      <c r="A198" s="12"/>
      <c r="B198" s="13"/>
      <c r="C198" s="14"/>
      <c r="D198" s="15"/>
      <c r="E198" s="16">
        <v>27026</v>
      </c>
      <c r="F198" s="16">
        <v>0</v>
      </c>
      <c r="G198" s="68">
        <v>0</v>
      </c>
      <c r="H198" s="68">
        <v>0</v>
      </c>
      <c r="I198" s="78">
        <v>0</v>
      </c>
      <c r="J198" s="19">
        <f t="shared" si="44"/>
        <v>0</v>
      </c>
      <c r="K198" s="20">
        <f t="shared" si="44"/>
        <v>0</v>
      </c>
      <c r="L198" s="21">
        <f t="shared" si="44"/>
        <v>0</v>
      </c>
    </row>
    <row r="199" spans="1:12">
      <c r="A199" s="12"/>
      <c r="B199" s="13"/>
      <c r="C199" s="14" t="s">
        <v>163</v>
      </c>
      <c r="D199" s="15" t="s">
        <v>164</v>
      </c>
      <c r="E199" s="16">
        <v>286633</v>
      </c>
      <c r="F199" s="16">
        <v>0</v>
      </c>
      <c r="G199" s="68">
        <v>5000</v>
      </c>
      <c r="H199" s="68">
        <v>3200</v>
      </c>
      <c r="I199" s="78">
        <v>0</v>
      </c>
      <c r="J199" s="19">
        <v>1000</v>
      </c>
      <c r="K199" s="20"/>
      <c r="L199" s="21">
        <f>K199*1.015</f>
        <v>0</v>
      </c>
    </row>
    <row r="200" spans="1:12">
      <c r="A200" s="103"/>
      <c r="B200" s="104" t="s">
        <v>124</v>
      </c>
      <c r="C200" s="105"/>
      <c r="D200" s="106" t="s">
        <v>172</v>
      </c>
      <c r="E200" s="39">
        <f t="shared" ref="E200:L200" si="45">SUM(E198:E199)</f>
        <v>313659</v>
      </c>
      <c r="F200" s="39">
        <f t="shared" si="45"/>
        <v>0</v>
      </c>
      <c r="G200" s="39">
        <f t="shared" si="45"/>
        <v>5000</v>
      </c>
      <c r="H200" s="39">
        <f t="shared" si="45"/>
        <v>3200</v>
      </c>
      <c r="I200" s="40">
        <f t="shared" si="45"/>
        <v>0</v>
      </c>
      <c r="J200" s="79">
        <f t="shared" si="45"/>
        <v>1000</v>
      </c>
      <c r="K200" s="39">
        <f t="shared" si="45"/>
        <v>0</v>
      </c>
      <c r="L200" s="107">
        <f t="shared" si="45"/>
        <v>0</v>
      </c>
    </row>
    <row r="201" spans="1:12" ht="14.25" customHeight="1">
      <c r="A201" s="108"/>
      <c r="B201" s="109"/>
      <c r="C201" s="110"/>
      <c r="D201" s="111"/>
      <c r="E201" s="112"/>
      <c r="F201" s="112"/>
      <c r="G201" s="113"/>
      <c r="H201" s="113"/>
      <c r="I201" s="114"/>
      <c r="J201" s="115"/>
      <c r="K201" s="116"/>
      <c r="L201" s="117"/>
    </row>
    <row r="202" spans="1:12">
      <c r="A202" s="12"/>
      <c r="B202" s="13"/>
      <c r="C202" s="14"/>
      <c r="D202" s="98" t="s">
        <v>255</v>
      </c>
      <c r="E202" s="16">
        <v>114448</v>
      </c>
      <c r="F202" s="16">
        <v>0</v>
      </c>
      <c r="G202" s="68">
        <v>4594</v>
      </c>
      <c r="H202" s="68">
        <v>0</v>
      </c>
      <c r="I202" s="78">
        <v>0</v>
      </c>
      <c r="J202" s="19"/>
      <c r="K202" s="20">
        <v>41770</v>
      </c>
      <c r="L202" s="21">
        <v>43291</v>
      </c>
    </row>
    <row r="203" spans="1:12">
      <c r="A203" s="103"/>
      <c r="B203" s="104"/>
      <c r="C203" s="105"/>
      <c r="D203" s="106"/>
      <c r="E203" s="39">
        <f t="shared" ref="E203:L203" si="46">E202</f>
        <v>114448</v>
      </c>
      <c r="F203" s="39">
        <f t="shared" si="46"/>
        <v>0</v>
      </c>
      <c r="G203" s="39">
        <f t="shared" si="46"/>
        <v>4594</v>
      </c>
      <c r="H203" s="39">
        <f t="shared" si="46"/>
        <v>0</v>
      </c>
      <c r="I203" s="40">
        <f t="shared" si="46"/>
        <v>0</v>
      </c>
      <c r="J203" s="79">
        <f t="shared" si="46"/>
        <v>0</v>
      </c>
      <c r="K203" s="39">
        <f t="shared" si="46"/>
        <v>41770</v>
      </c>
      <c r="L203" s="107">
        <f t="shared" si="46"/>
        <v>43291</v>
      </c>
    </row>
    <row r="204" spans="1:12" hidden="1">
      <c r="A204" s="95"/>
      <c r="B204" s="96" t="s">
        <v>173</v>
      </c>
      <c r="C204" s="97"/>
      <c r="D204" s="98" t="s">
        <v>174</v>
      </c>
      <c r="E204" s="30"/>
      <c r="F204" s="30"/>
      <c r="G204" s="99"/>
      <c r="H204" s="99"/>
      <c r="I204" s="100"/>
      <c r="J204" s="19">
        <f t="shared" ref="J204:L205" si="47">I204*1.015</f>
        <v>0</v>
      </c>
      <c r="K204" s="20">
        <f t="shared" si="47"/>
        <v>0</v>
      </c>
      <c r="L204" s="21">
        <f t="shared" si="47"/>
        <v>0</v>
      </c>
    </row>
    <row r="205" spans="1:12" hidden="1">
      <c r="A205" s="12"/>
      <c r="B205" s="13"/>
      <c r="C205" s="14" t="s">
        <v>155</v>
      </c>
      <c r="D205" s="15" t="s">
        <v>156</v>
      </c>
      <c r="E205" s="16">
        <v>29402</v>
      </c>
      <c r="F205" s="16">
        <v>0</v>
      </c>
      <c r="G205" s="68">
        <v>15214</v>
      </c>
      <c r="H205" s="68">
        <v>38359</v>
      </c>
      <c r="I205" s="78">
        <v>0</v>
      </c>
      <c r="J205" s="19">
        <f t="shared" si="47"/>
        <v>0</v>
      </c>
      <c r="K205" s="20">
        <f t="shared" si="47"/>
        <v>0</v>
      </c>
      <c r="L205" s="21">
        <f t="shared" si="47"/>
        <v>0</v>
      </c>
    </row>
    <row r="206" spans="1:12" hidden="1">
      <c r="A206" s="103"/>
      <c r="B206" s="104" t="s">
        <v>175</v>
      </c>
      <c r="C206" s="105"/>
      <c r="D206" s="106" t="s">
        <v>174</v>
      </c>
      <c r="E206" s="39">
        <f t="shared" ref="E206:L206" si="48">E205</f>
        <v>29402</v>
      </c>
      <c r="F206" s="39">
        <f t="shared" si="48"/>
        <v>0</v>
      </c>
      <c r="G206" s="39">
        <f t="shared" si="48"/>
        <v>15214</v>
      </c>
      <c r="H206" s="39">
        <f t="shared" si="48"/>
        <v>38359</v>
      </c>
      <c r="I206" s="40">
        <f t="shared" si="48"/>
        <v>0</v>
      </c>
      <c r="J206" s="79">
        <f t="shared" si="48"/>
        <v>0</v>
      </c>
      <c r="K206" s="39">
        <f t="shared" si="48"/>
        <v>0</v>
      </c>
      <c r="L206" s="107">
        <f t="shared" si="48"/>
        <v>0</v>
      </c>
    </row>
    <row r="207" spans="1:12" ht="25.5" customHeight="1">
      <c r="A207" s="335" t="s">
        <v>176</v>
      </c>
      <c r="B207" s="335"/>
      <c r="C207" s="335"/>
      <c r="D207" s="335"/>
      <c r="E207" s="118">
        <f>E169+E174+E177+E181+E185+E189+E196+E200+E203+E206</f>
        <v>1264134</v>
      </c>
      <c r="F207" s="118">
        <f>F169+F174+F177+F181+F185+F189+F196+F200+F203+F206</f>
        <v>409975</v>
      </c>
      <c r="G207" s="118">
        <f>G169+G174+G177+G181+G185+G189+G196+G200+G203+G206</f>
        <v>96308</v>
      </c>
      <c r="H207" s="118">
        <f>H169+H174+H177+H181+H185+H189+H196+H200+H203+H206</f>
        <v>571938</v>
      </c>
      <c r="I207" s="119">
        <f>I169+I174+I177+I181+I185+I189+I192+I196+I200+I203+I206</f>
        <v>9000</v>
      </c>
      <c r="J207" s="120">
        <f>J169+J174+J177+J181+J185+J189+J192+J196+J200+J203+J206</f>
        <v>36769</v>
      </c>
      <c r="K207" s="118">
        <f>K169+K174+K177+K181+K185+K189+K192+K196+K200+K203+K206</f>
        <v>41770</v>
      </c>
      <c r="L207" s="121">
        <f>L169+L174+L177+L181+L185+L189+L192+L196+L200+L203+L206</f>
        <v>43291</v>
      </c>
    </row>
    <row r="208" spans="1:12" ht="25.5" customHeight="1">
      <c r="A208" s="94" t="s">
        <v>36</v>
      </c>
      <c r="B208" s="334" t="s">
        <v>37</v>
      </c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</row>
    <row r="209" spans="1:12">
      <c r="A209" s="12"/>
      <c r="B209" s="96" t="s">
        <v>53</v>
      </c>
      <c r="C209" s="97"/>
      <c r="D209" s="98" t="s">
        <v>54</v>
      </c>
      <c r="E209" s="16"/>
      <c r="F209" s="16"/>
      <c r="G209" s="68"/>
      <c r="H209" s="68"/>
      <c r="I209" s="78"/>
      <c r="J209" s="19"/>
      <c r="K209" s="20"/>
      <c r="L209" s="21"/>
    </row>
    <row r="210" spans="1:12">
      <c r="A210" s="23"/>
      <c r="B210" s="24"/>
      <c r="C210" s="25" t="s">
        <v>177</v>
      </c>
      <c r="D210" s="26" t="s">
        <v>178</v>
      </c>
      <c r="E210" s="27">
        <v>1020390</v>
      </c>
      <c r="F210" s="27">
        <v>675252</v>
      </c>
      <c r="G210" s="101">
        <v>85712</v>
      </c>
      <c r="H210" s="101"/>
      <c r="I210" s="102">
        <v>59660</v>
      </c>
      <c r="J210" s="19">
        <v>59660</v>
      </c>
      <c r="K210" s="20">
        <v>59660</v>
      </c>
      <c r="L210" s="21">
        <v>59660</v>
      </c>
    </row>
    <row r="211" spans="1:12">
      <c r="A211" s="122"/>
      <c r="B211" s="104" t="s">
        <v>56</v>
      </c>
      <c r="C211" s="105"/>
      <c r="D211" s="123" t="s">
        <v>54</v>
      </c>
      <c r="E211" s="39">
        <v>1020390</v>
      </c>
      <c r="F211" s="39">
        <v>675252</v>
      </c>
      <c r="G211" s="39">
        <f>G210</f>
        <v>85712</v>
      </c>
      <c r="H211" s="39">
        <v>55000</v>
      </c>
      <c r="I211" s="40">
        <f t="shared" ref="I211:L212" si="49">I210</f>
        <v>59660</v>
      </c>
      <c r="J211" s="79">
        <f t="shared" si="49"/>
        <v>59660</v>
      </c>
      <c r="K211" s="39">
        <f t="shared" si="49"/>
        <v>59660</v>
      </c>
      <c r="L211" s="107">
        <f t="shared" si="49"/>
        <v>59660</v>
      </c>
    </row>
    <row r="212" spans="1:12" ht="25.5" customHeight="1">
      <c r="A212" s="336" t="s">
        <v>179</v>
      </c>
      <c r="B212" s="336"/>
      <c r="C212" s="336"/>
      <c r="D212" s="336"/>
      <c r="E212" s="39">
        <f>E211</f>
        <v>1020390</v>
      </c>
      <c r="F212" s="39">
        <f>F211</f>
        <v>675252</v>
      </c>
      <c r="G212" s="39">
        <f>G211</f>
        <v>85712</v>
      </c>
      <c r="H212" s="39">
        <f>H211</f>
        <v>55000</v>
      </c>
      <c r="I212" s="40">
        <f t="shared" si="49"/>
        <v>59660</v>
      </c>
      <c r="J212" s="79">
        <f t="shared" si="49"/>
        <v>59660</v>
      </c>
      <c r="K212" s="40">
        <f t="shared" si="49"/>
        <v>59660</v>
      </c>
      <c r="L212" s="80">
        <f t="shared" si="49"/>
        <v>59660</v>
      </c>
    </row>
    <row r="213" spans="1:12" ht="25.5" customHeight="1">
      <c r="A213" s="342" t="s">
        <v>180</v>
      </c>
      <c r="B213" s="342"/>
      <c r="C213" s="342"/>
      <c r="D213" s="342"/>
      <c r="E213" s="124" t="e">
        <f t="shared" ref="E213:L213" si="50">E163+E207+E212</f>
        <v>#REF!</v>
      </c>
      <c r="F213" s="124" t="e">
        <f t="shared" si="50"/>
        <v>#REF!</v>
      </c>
      <c r="G213" s="124">
        <f t="shared" si="50"/>
        <v>1353427</v>
      </c>
      <c r="H213" s="124" t="e">
        <f t="shared" si="50"/>
        <v>#REF!</v>
      </c>
      <c r="I213" s="124">
        <f t="shared" si="50"/>
        <v>1730324</v>
      </c>
      <c r="J213" s="124">
        <f t="shared" si="50"/>
        <v>2156546</v>
      </c>
      <c r="K213" s="124">
        <f t="shared" si="50"/>
        <v>2188894.375</v>
      </c>
      <c r="L213" s="125">
        <f t="shared" si="50"/>
        <v>2221728.1766499998</v>
      </c>
    </row>
    <row r="214" spans="1:12" ht="38.25" customHeight="1">
      <c r="A214" s="340" t="s">
        <v>181</v>
      </c>
      <c r="B214" s="340"/>
      <c r="C214" s="340"/>
      <c r="D214" s="340"/>
      <c r="E214" s="340"/>
      <c r="F214" s="340"/>
      <c r="G214" s="340"/>
      <c r="H214" s="340"/>
      <c r="I214" s="340"/>
      <c r="J214" s="340"/>
      <c r="K214" s="340"/>
      <c r="L214" s="340"/>
    </row>
    <row r="215" spans="1:12" ht="17.25" customHeight="1">
      <c r="A215" s="344" t="s">
        <v>182</v>
      </c>
      <c r="B215" s="344"/>
      <c r="C215" s="344"/>
      <c r="D215" s="344"/>
      <c r="E215" s="344"/>
      <c r="F215" s="344"/>
      <c r="G215" s="344"/>
      <c r="H215" s="344"/>
      <c r="I215" s="344"/>
      <c r="J215" s="344"/>
      <c r="K215" s="344"/>
      <c r="L215" s="344"/>
    </row>
    <row r="216" spans="1:12" ht="17.25" customHeight="1">
      <c r="A216" s="345" t="s">
        <v>183</v>
      </c>
      <c r="B216" s="345"/>
      <c r="C216" s="345"/>
      <c r="D216" s="345"/>
      <c r="E216" s="128">
        <f t="shared" ref="E216:L216" si="51">E20</f>
        <v>1585216</v>
      </c>
      <c r="F216" s="128">
        <f t="shared" si="51"/>
        <v>1669847</v>
      </c>
      <c r="G216" s="128">
        <f t="shared" si="51"/>
        <v>1490020</v>
      </c>
      <c r="H216" s="128">
        <f t="shared" si="51"/>
        <v>0</v>
      </c>
      <c r="I216" s="129">
        <f t="shared" si="51"/>
        <v>1756780</v>
      </c>
      <c r="J216" s="70">
        <f t="shared" si="51"/>
        <v>2156546</v>
      </c>
      <c r="K216" s="130">
        <f t="shared" si="51"/>
        <v>2188894.48</v>
      </c>
      <c r="L216" s="131">
        <f t="shared" si="51"/>
        <v>2221728.274925</v>
      </c>
    </row>
    <row r="217" spans="1:12" ht="17.25" customHeight="1">
      <c r="A217" s="346" t="s">
        <v>184</v>
      </c>
      <c r="B217" s="346"/>
      <c r="C217" s="346"/>
      <c r="D217" s="346"/>
      <c r="E217" s="36" t="e">
        <f t="shared" ref="E217:L217" si="52">E163</f>
        <v>#REF!</v>
      </c>
      <c r="F217" s="36" t="e">
        <f t="shared" si="52"/>
        <v>#REF!</v>
      </c>
      <c r="G217" s="36">
        <f t="shared" si="52"/>
        <v>1171407</v>
      </c>
      <c r="H217" s="36" t="e">
        <f t="shared" si="52"/>
        <v>#REF!</v>
      </c>
      <c r="I217" s="132">
        <f t="shared" si="52"/>
        <v>1661664</v>
      </c>
      <c r="J217" s="35">
        <f t="shared" si="52"/>
        <v>2060117</v>
      </c>
      <c r="K217" s="133">
        <f t="shared" si="52"/>
        <v>2087464.375</v>
      </c>
      <c r="L217" s="37">
        <f t="shared" si="52"/>
        <v>2118777.1766499998</v>
      </c>
    </row>
    <row r="218" spans="1:12" s="76" customFormat="1" ht="17.25" customHeight="1">
      <c r="A218" s="343" t="s">
        <v>185</v>
      </c>
      <c r="B218" s="343"/>
      <c r="C218" s="343"/>
      <c r="D218" s="343"/>
      <c r="E218" s="56" t="e">
        <f t="shared" ref="E218:L218" si="53">E216-E217</f>
        <v>#REF!</v>
      </c>
      <c r="F218" s="56" t="e">
        <f t="shared" si="53"/>
        <v>#REF!</v>
      </c>
      <c r="G218" s="56">
        <f t="shared" si="53"/>
        <v>318613</v>
      </c>
      <c r="H218" s="56" t="e">
        <f t="shared" si="53"/>
        <v>#REF!</v>
      </c>
      <c r="I218" s="134">
        <f t="shared" si="53"/>
        <v>95116</v>
      </c>
      <c r="J218" s="55">
        <f t="shared" si="53"/>
        <v>96429</v>
      </c>
      <c r="K218" s="135">
        <f t="shared" si="53"/>
        <v>101430.10499999998</v>
      </c>
      <c r="L218" s="57">
        <f t="shared" si="53"/>
        <v>102951.09827500023</v>
      </c>
    </row>
    <row r="219" spans="1:12" ht="17.25" customHeight="1">
      <c r="A219" s="344" t="s">
        <v>186</v>
      </c>
      <c r="B219" s="344"/>
      <c r="C219" s="344"/>
      <c r="D219" s="344"/>
      <c r="E219" s="344"/>
      <c r="F219" s="344"/>
      <c r="G219" s="344"/>
      <c r="H219" s="344"/>
      <c r="I219" s="344"/>
      <c r="J219" s="344"/>
      <c r="K219" s="344"/>
      <c r="L219" s="344"/>
    </row>
    <row r="220" spans="1:12" ht="17.25" customHeight="1">
      <c r="A220" s="345" t="s">
        <v>187</v>
      </c>
      <c r="B220" s="345"/>
      <c r="C220" s="345"/>
      <c r="D220" s="345"/>
      <c r="E220" s="128">
        <f t="shared" ref="E220:L220" si="54">E24</f>
        <v>681266</v>
      </c>
      <c r="F220" s="128">
        <f t="shared" si="54"/>
        <v>643791</v>
      </c>
      <c r="G220" s="128">
        <f t="shared" si="54"/>
        <v>0</v>
      </c>
      <c r="H220" s="128">
        <f t="shared" si="54"/>
        <v>332353</v>
      </c>
      <c r="I220" s="129">
        <f t="shared" si="54"/>
        <v>0</v>
      </c>
      <c r="J220" s="70">
        <f t="shared" si="54"/>
        <v>0</v>
      </c>
      <c r="K220" s="130">
        <f t="shared" si="54"/>
        <v>0</v>
      </c>
      <c r="L220" s="131">
        <f t="shared" si="54"/>
        <v>0</v>
      </c>
    </row>
    <row r="221" spans="1:12" ht="17.25" customHeight="1">
      <c r="A221" s="346" t="s">
        <v>188</v>
      </c>
      <c r="B221" s="346"/>
      <c r="C221" s="346"/>
      <c r="D221" s="346"/>
      <c r="E221" s="36">
        <f t="shared" ref="E221:L221" si="55">E207</f>
        <v>1264134</v>
      </c>
      <c r="F221" s="36">
        <f t="shared" si="55"/>
        <v>409975</v>
      </c>
      <c r="G221" s="36">
        <f t="shared" si="55"/>
        <v>96308</v>
      </c>
      <c r="H221" s="36">
        <f t="shared" si="55"/>
        <v>571938</v>
      </c>
      <c r="I221" s="132">
        <f t="shared" si="55"/>
        <v>9000</v>
      </c>
      <c r="J221" s="35">
        <f t="shared" si="55"/>
        <v>36769</v>
      </c>
      <c r="K221" s="133">
        <f t="shared" si="55"/>
        <v>41770</v>
      </c>
      <c r="L221" s="37">
        <f t="shared" si="55"/>
        <v>43291</v>
      </c>
    </row>
    <row r="222" spans="1:12" s="76" customFormat="1" ht="17.25" customHeight="1">
      <c r="A222" s="343" t="s">
        <v>185</v>
      </c>
      <c r="B222" s="343"/>
      <c r="C222" s="343"/>
      <c r="D222" s="343"/>
      <c r="E222" s="56">
        <f t="shared" ref="E222:L222" si="56">E220-E221</f>
        <v>-582868</v>
      </c>
      <c r="F222" s="56">
        <f t="shared" si="56"/>
        <v>233816</v>
      </c>
      <c r="G222" s="56">
        <f t="shared" si="56"/>
        <v>-96308</v>
      </c>
      <c r="H222" s="56">
        <f t="shared" si="56"/>
        <v>-239585</v>
      </c>
      <c r="I222" s="134">
        <f t="shared" si="56"/>
        <v>-9000</v>
      </c>
      <c r="J222" s="55">
        <f t="shared" si="56"/>
        <v>-36769</v>
      </c>
      <c r="K222" s="135">
        <f t="shared" si="56"/>
        <v>-41770</v>
      </c>
      <c r="L222" s="57">
        <f t="shared" si="56"/>
        <v>-43291</v>
      </c>
    </row>
    <row r="223" spans="1:12" ht="17.25" customHeight="1">
      <c r="A223" s="344" t="s">
        <v>189</v>
      </c>
      <c r="B223" s="344"/>
      <c r="C223" s="344"/>
      <c r="D223" s="344"/>
      <c r="E223" s="344"/>
      <c r="F223" s="344"/>
      <c r="G223" s="344"/>
      <c r="H223" s="344"/>
      <c r="I223" s="344"/>
      <c r="J223" s="344"/>
      <c r="K223" s="344"/>
      <c r="L223" s="347"/>
    </row>
    <row r="224" spans="1:12" ht="17.25" customHeight="1">
      <c r="A224" s="345" t="s">
        <v>190</v>
      </c>
      <c r="B224" s="345"/>
      <c r="C224" s="345"/>
      <c r="D224" s="345"/>
      <c r="E224" s="128">
        <f t="shared" ref="E224:L224" si="57">E29</f>
        <v>1559152</v>
      </c>
      <c r="F224" s="128">
        <f t="shared" si="57"/>
        <v>318664</v>
      </c>
      <c r="G224" s="128">
        <f t="shared" si="57"/>
        <v>72825</v>
      </c>
      <c r="H224" s="128">
        <f t="shared" si="57"/>
        <v>200608</v>
      </c>
      <c r="I224" s="129">
        <f t="shared" si="57"/>
        <v>0</v>
      </c>
      <c r="J224" s="70">
        <f t="shared" si="57"/>
        <v>0</v>
      </c>
      <c r="K224" s="130">
        <f t="shared" si="57"/>
        <v>0</v>
      </c>
      <c r="L224" s="323">
        <f t="shared" si="57"/>
        <v>0</v>
      </c>
    </row>
    <row r="225" spans="1:12" ht="17.25" customHeight="1">
      <c r="A225" s="346" t="s">
        <v>191</v>
      </c>
      <c r="B225" s="346"/>
      <c r="C225" s="346"/>
      <c r="D225" s="346"/>
      <c r="E225" s="36">
        <f t="shared" ref="E225:L225" si="58">E212</f>
        <v>1020390</v>
      </c>
      <c r="F225" s="36">
        <f t="shared" si="58"/>
        <v>675252</v>
      </c>
      <c r="G225" s="36">
        <f t="shared" si="58"/>
        <v>85712</v>
      </c>
      <c r="H225" s="36">
        <f t="shared" si="58"/>
        <v>55000</v>
      </c>
      <c r="I225" s="132">
        <f t="shared" si="58"/>
        <v>59660</v>
      </c>
      <c r="J225" s="35">
        <f t="shared" si="58"/>
        <v>59660</v>
      </c>
      <c r="K225" s="133">
        <f t="shared" si="58"/>
        <v>59660</v>
      </c>
      <c r="L225" s="324">
        <f t="shared" si="58"/>
        <v>59660</v>
      </c>
    </row>
    <row r="226" spans="1:12" s="76" customFormat="1" ht="17.25" customHeight="1">
      <c r="A226" s="343" t="s">
        <v>185</v>
      </c>
      <c r="B226" s="343"/>
      <c r="C226" s="343"/>
      <c r="D226" s="343"/>
      <c r="E226" s="56">
        <f t="shared" ref="E226:L226" si="59">E224-E225</f>
        <v>538762</v>
      </c>
      <c r="F226" s="56">
        <f t="shared" si="59"/>
        <v>-356588</v>
      </c>
      <c r="G226" s="56">
        <f t="shared" si="59"/>
        <v>-12887</v>
      </c>
      <c r="H226" s="56">
        <f t="shared" si="59"/>
        <v>145608</v>
      </c>
      <c r="I226" s="134">
        <f t="shared" si="59"/>
        <v>-59660</v>
      </c>
      <c r="J226" s="55">
        <f t="shared" si="59"/>
        <v>-59660</v>
      </c>
      <c r="K226" s="135">
        <f t="shared" si="59"/>
        <v>-59660</v>
      </c>
      <c r="L226" s="325">
        <f t="shared" si="59"/>
        <v>-59660</v>
      </c>
    </row>
    <row r="227" spans="1:12" ht="17.25" customHeight="1">
      <c r="A227" s="349"/>
      <c r="B227" s="349"/>
      <c r="C227" s="349"/>
      <c r="D227" s="349"/>
      <c r="E227" s="349"/>
      <c r="F227" s="349"/>
      <c r="G227" s="349"/>
      <c r="H227" s="349"/>
      <c r="I227" s="349"/>
      <c r="J227" s="349"/>
      <c r="K227" s="349"/>
      <c r="L227" s="322"/>
    </row>
    <row r="228" spans="1:12" ht="28.5" customHeight="1">
      <c r="A228" s="350" t="s">
        <v>192</v>
      </c>
      <c r="B228" s="350"/>
      <c r="C228" s="350"/>
      <c r="D228" s="350"/>
      <c r="E228" s="350"/>
      <c r="F228" s="350"/>
      <c r="G228" s="350"/>
      <c r="H228" s="350"/>
      <c r="I228" s="350"/>
      <c r="J228" s="350"/>
      <c r="K228" s="350"/>
      <c r="L228" s="350"/>
    </row>
    <row r="229" spans="1:12" ht="17.25" customHeight="1">
      <c r="A229" s="345" t="s">
        <v>183</v>
      </c>
      <c r="B229" s="345"/>
      <c r="C229" s="345"/>
      <c r="D229" s="345"/>
      <c r="E229" s="128">
        <f t="shared" ref="E229:L229" si="60">E216</f>
        <v>1585216</v>
      </c>
      <c r="F229" s="128">
        <f t="shared" si="60"/>
        <v>1669847</v>
      </c>
      <c r="G229" s="128">
        <f t="shared" si="60"/>
        <v>1490020</v>
      </c>
      <c r="H229" s="128">
        <f t="shared" si="60"/>
        <v>0</v>
      </c>
      <c r="I229" s="129">
        <f t="shared" si="60"/>
        <v>1756780</v>
      </c>
      <c r="J229" s="70">
        <f t="shared" si="60"/>
        <v>2156546</v>
      </c>
      <c r="K229" s="130">
        <f t="shared" si="60"/>
        <v>2188894.48</v>
      </c>
      <c r="L229" s="131">
        <f t="shared" si="60"/>
        <v>2221728.274925</v>
      </c>
    </row>
    <row r="230" spans="1:12" ht="17.25" customHeight="1">
      <c r="A230" s="351" t="s">
        <v>187</v>
      </c>
      <c r="B230" s="351"/>
      <c r="C230" s="351"/>
      <c r="D230" s="351"/>
      <c r="E230" s="20">
        <f t="shared" ref="E230:L230" si="61">E220</f>
        <v>681266</v>
      </c>
      <c r="F230" s="20">
        <f t="shared" si="61"/>
        <v>643791</v>
      </c>
      <c r="G230" s="20">
        <f t="shared" si="61"/>
        <v>0</v>
      </c>
      <c r="H230" s="20">
        <f t="shared" si="61"/>
        <v>332353</v>
      </c>
      <c r="I230" s="85">
        <f t="shared" si="61"/>
        <v>0</v>
      </c>
      <c r="J230" s="19">
        <f t="shared" si="61"/>
        <v>0</v>
      </c>
      <c r="K230" s="136">
        <f t="shared" si="61"/>
        <v>0</v>
      </c>
      <c r="L230" s="21">
        <f t="shared" si="61"/>
        <v>0</v>
      </c>
    </row>
    <row r="231" spans="1:12" ht="17.25" customHeight="1">
      <c r="A231" s="346" t="s">
        <v>190</v>
      </c>
      <c r="B231" s="346"/>
      <c r="C231" s="346"/>
      <c r="D231" s="346"/>
      <c r="E231" s="36">
        <f t="shared" ref="E231:L231" si="62">E224</f>
        <v>1559152</v>
      </c>
      <c r="F231" s="36">
        <f t="shared" si="62"/>
        <v>318664</v>
      </c>
      <c r="G231" s="36">
        <f t="shared" si="62"/>
        <v>72825</v>
      </c>
      <c r="H231" s="36">
        <f t="shared" si="62"/>
        <v>200608</v>
      </c>
      <c r="I231" s="132">
        <f t="shared" si="62"/>
        <v>0</v>
      </c>
      <c r="J231" s="35">
        <f t="shared" si="62"/>
        <v>0</v>
      </c>
      <c r="K231" s="133">
        <f t="shared" si="62"/>
        <v>0</v>
      </c>
      <c r="L231" s="37">
        <f t="shared" si="62"/>
        <v>0</v>
      </c>
    </row>
    <row r="232" spans="1:12" s="76" customFormat="1" ht="17.25" customHeight="1">
      <c r="A232" s="343" t="s">
        <v>193</v>
      </c>
      <c r="B232" s="343"/>
      <c r="C232" s="343"/>
      <c r="D232" s="343"/>
      <c r="E232" s="56">
        <f t="shared" ref="E232:L232" si="63">SUM(E229:E231)</f>
        <v>3825634</v>
      </c>
      <c r="F232" s="56">
        <f t="shared" si="63"/>
        <v>2632302</v>
      </c>
      <c r="G232" s="56">
        <f t="shared" si="63"/>
        <v>1562845</v>
      </c>
      <c r="H232" s="56">
        <f t="shared" si="63"/>
        <v>532961</v>
      </c>
      <c r="I232" s="134">
        <f t="shared" si="63"/>
        <v>1756780</v>
      </c>
      <c r="J232" s="55">
        <f t="shared" si="63"/>
        <v>2156546</v>
      </c>
      <c r="K232" s="135">
        <f t="shared" si="63"/>
        <v>2188894.48</v>
      </c>
      <c r="L232" s="57">
        <f t="shared" si="63"/>
        <v>2221728.274925</v>
      </c>
    </row>
    <row r="233" spans="1:12" ht="17.25" customHeight="1">
      <c r="A233" s="345" t="s">
        <v>184</v>
      </c>
      <c r="B233" s="345"/>
      <c r="C233" s="345"/>
      <c r="D233" s="345"/>
      <c r="E233" s="128" t="e">
        <f t="shared" ref="E233:L233" si="64">E217</f>
        <v>#REF!</v>
      </c>
      <c r="F233" s="128" t="e">
        <f t="shared" si="64"/>
        <v>#REF!</v>
      </c>
      <c r="G233" s="128">
        <f t="shared" si="64"/>
        <v>1171407</v>
      </c>
      <c r="H233" s="128" t="e">
        <f t="shared" si="64"/>
        <v>#REF!</v>
      </c>
      <c r="I233" s="129">
        <f t="shared" si="64"/>
        <v>1661664</v>
      </c>
      <c r="J233" s="70">
        <f t="shared" si="64"/>
        <v>2060117</v>
      </c>
      <c r="K233" s="130">
        <f t="shared" si="64"/>
        <v>2087464.375</v>
      </c>
      <c r="L233" s="131">
        <f t="shared" si="64"/>
        <v>2118777.1766499998</v>
      </c>
    </row>
    <row r="234" spans="1:12" ht="17.25" customHeight="1">
      <c r="A234" s="351" t="s">
        <v>188</v>
      </c>
      <c r="B234" s="351"/>
      <c r="C234" s="351"/>
      <c r="D234" s="351"/>
      <c r="E234" s="20">
        <f t="shared" ref="E234:L234" si="65">E221</f>
        <v>1264134</v>
      </c>
      <c r="F234" s="20">
        <f t="shared" si="65"/>
        <v>409975</v>
      </c>
      <c r="G234" s="20">
        <f t="shared" si="65"/>
        <v>96308</v>
      </c>
      <c r="H234" s="20">
        <f t="shared" si="65"/>
        <v>571938</v>
      </c>
      <c r="I234" s="85">
        <f t="shared" si="65"/>
        <v>9000</v>
      </c>
      <c r="J234" s="19">
        <f t="shared" si="65"/>
        <v>36769</v>
      </c>
      <c r="K234" s="136">
        <f t="shared" si="65"/>
        <v>41770</v>
      </c>
      <c r="L234" s="21">
        <f t="shared" si="65"/>
        <v>43291</v>
      </c>
    </row>
    <row r="235" spans="1:12" ht="17.25" customHeight="1">
      <c r="A235" s="346" t="s">
        <v>191</v>
      </c>
      <c r="B235" s="346"/>
      <c r="C235" s="346"/>
      <c r="D235" s="346"/>
      <c r="E235" s="36">
        <f t="shared" ref="E235:L235" si="66">E225</f>
        <v>1020390</v>
      </c>
      <c r="F235" s="36">
        <f t="shared" si="66"/>
        <v>675252</v>
      </c>
      <c r="G235" s="36">
        <f t="shared" si="66"/>
        <v>85712</v>
      </c>
      <c r="H235" s="36">
        <f t="shared" si="66"/>
        <v>55000</v>
      </c>
      <c r="I235" s="132">
        <f t="shared" si="66"/>
        <v>59660</v>
      </c>
      <c r="J235" s="35">
        <f t="shared" si="66"/>
        <v>59660</v>
      </c>
      <c r="K235" s="133">
        <f t="shared" si="66"/>
        <v>59660</v>
      </c>
      <c r="L235" s="37">
        <f t="shared" si="66"/>
        <v>59660</v>
      </c>
    </row>
    <row r="236" spans="1:12" s="76" customFormat="1" ht="17.25" customHeight="1">
      <c r="A236" s="343" t="s">
        <v>194</v>
      </c>
      <c r="B236" s="343"/>
      <c r="C236" s="343"/>
      <c r="D236" s="343"/>
      <c r="E236" s="56" t="e">
        <f t="shared" ref="E236:L236" si="67">SUM(E233:E235)</f>
        <v>#REF!</v>
      </c>
      <c r="F236" s="56" t="e">
        <f t="shared" si="67"/>
        <v>#REF!</v>
      </c>
      <c r="G236" s="56">
        <f t="shared" si="67"/>
        <v>1353427</v>
      </c>
      <c r="H236" s="56" t="e">
        <f t="shared" si="67"/>
        <v>#REF!</v>
      </c>
      <c r="I236" s="134">
        <f t="shared" si="67"/>
        <v>1730324</v>
      </c>
      <c r="J236" s="55">
        <f t="shared" si="67"/>
        <v>2156546</v>
      </c>
      <c r="K236" s="135">
        <f t="shared" si="67"/>
        <v>2188894.375</v>
      </c>
      <c r="L236" s="57">
        <f t="shared" si="67"/>
        <v>2221728.1766499998</v>
      </c>
    </row>
    <row r="237" spans="1:12" s="76" customFormat="1" ht="37.5" customHeight="1">
      <c r="A237" s="352" t="s">
        <v>195</v>
      </c>
      <c r="B237" s="352"/>
      <c r="C237" s="352"/>
      <c r="D237" s="352"/>
      <c r="E237" s="137" t="e">
        <f t="shared" ref="E237:L237" si="68">E232-E236</f>
        <v>#REF!</v>
      </c>
      <c r="F237" s="138" t="e">
        <f t="shared" si="68"/>
        <v>#REF!</v>
      </c>
      <c r="G237" s="137">
        <f t="shared" si="68"/>
        <v>209418</v>
      </c>
      <c r="H237" s="138" t="e">
        <f t="shared" si="68"/>
        <v>#REF!</v>
      </c>
      <c r="I237" s="137">
        <f t="shared" si="68"/>
        <v>26456</v>
      </c>
      <c r="J237" s="137">
        <f t="shared" si="68"/>
        <v>0</v>
      </c>
      <c r="K237" s="139">
        <f t="shared" si="68"/>
        <v>0.10499999998137355</v>
      </c>
      <c r="L237" s="140">
        <f t="shared" si="68"/>
        <v>9.8275000229477882E-2</v>
      </c>
    </row>
    <row r="238" spans="1:12">
      <c r="A238" s="126"/>
      <c r="B238" s="82"/>
      <c r="C238" s="127"/>
      <c r="D238" s="141" t="s">
        <v>196</v>
      </c>
      <c r="E238" s="142"/>
      <c r="F238" s="142"/>
      <c r="G238" s="20">
        <f>G229+G230</f>
        <v>1490020</v>
      </c>
      <c r="H238" s="142"/>
      <c r="I238" s="20">
        <f>I229+I230</f>
        <v>1756780</v>
      </c>
      <c r="J238" s="19">
        <f>J229+J230</f>
        <v>2156546</v>
      </c>
      <c r="K238" s="136">
        <f>K229+K230</f>
        <v>2188894.48</v>
      </c>
      <c r="L238" s="21">
        <f>L229+L230</f>
        <v>2221728.274925</v>
      </c>
    </row>
    <row r="239" spans="1:12">
      <c r="A239" s="143"/>
      <c r="B239" s="144"/>
      <c r="C239" s="145"/>
      <c r="D239" s="146" t="s">
        <v>197</v>
      </c>
      <c r="E239" s="147"/>
      <c r="F239" s="147"/>
      <c r="G239" s="36">
        <f>G233+G234</f>
        <v>1267715</v>
      </c>
      <c r="H239" s="147"/>
      <c r="I239" s="36">
        <f>I233+I234</f>
        <v>1670664</v>
      </c>
      <c r="J239" s="35">
        <f>J233+J234</f>
        <v>2096886</v>
      </c>
      <c r="K239" s="133">
        <f>K233+K234</f>
        <v>2129234.375</v>
      </c>
      <c r="L239" s="37">
        <f>L233+L234</f>
        <v>2162068.1766499998</v>
      </c>
    </row>
    <row r="240" spans="1:12">
      <c r="A240" s="148"/>
      <c r="B240" s="149"/>
      <c r="C240" s="150"/>
      <c r="D240" s="151" t="s">
        <v>198</v>
      </c>
      <c r="E240" s="152"/>
      <c r="F240" s="152"/>
      <c r="G240" s="153">
        <f>G238-G239</f>
        <v>222305</v>
      </c>
      <c r="H240" s="152"/>
      <c r="I240" s="153">
        <f>I238-I239</f>
        <v>86116</v>
      </c>
      <c r="J240" s="154">
        <f>J238-J239</f>
        <v>59660</v>
      </c>
      <c r="K240" s="155">
        <f>K238-K239</f>
        <v>59660.104999999981</v>
      </c>
      <c r="L240" s="156">
        <f>L238-L239</f>
        <v>59660.098275000229</v>
      </c>
    </row>
    <row r="243" spans="1:11">
      <c r="A243" s="3"/>
      <c r="C243" s="3"/>
    </row>
    <row r="244" spans="1:11">
      <c r="A244" s="3"/>
      <c r="C244" s="3"/>
    </row>
    <row r="245" spans="1:11">
      <c r="A245" s="3"/>
      <c r="C245" s="3"/>
    </row>
    <row r="246" spans="1:11">
      <c r="A246" s="3"/>
      <c r="C246" s="3"/>
    </row>
    <row r="248" spans="1:11" ht="12.75" customHeight="1">
      <c r="A248" s="348"/>
      <c r="B248" s="348"/>
      <c r="C248" s="348"/>
      <c r="D248" s="348"/>
      <c r="E248" s="348"/>
      <c r="F248" s="348"/>
      <c r="G248" s="348"/>
      <c r="H248" s="348"/>
      <c r="I248" s="348"/>
      <c r="J248" s="348"/>
      <c r="K248" s="348"/>
    </row>
    <row r="255" spans="1:11">
      <c r="E255" s="157"/>
      <c r="F255" s="157"/>
      <c r="G255" s="157"/>
      <c r="H255" s="157"/>
      <c r="I255" s="157"/>
    </row>
    <row r="256" spans="1:11">
      <c r="E256" s="157"/>
      <c r="F256" s="157"/>
      <c r="G256" s="157"/>
      <c r="H256" s="157"/>
      <c r="I256" s="157"/>
    </row>
    <row r="257" spans="5:9">
      <c r="E257" s="157"/>
      <c r="F257" s="157"/>
      <c r="G257" s="157"/>
      <c r="H257" s="157"/>
      <c r="I257" s="157"/>
    </row>
    <row r="258" spans="5:9">
      <c r="E258" s="157"/>
      <c r="F258" s="157"/>
      <c r="G258" s="157"/>
      <c r="H258" s="157"/>
      <c r="I258" s="157"/>
    </row>
    <row r="259" spans="5:9">
      <c r="E259" s="157"/>
      <c r="F259" s="157"/>
      <c r="G259" s="157"/>
      <c r="H259" s="157"/>
      <c r="I259" s="157"/>
    </row>
    <row r="260" spans="5:9">
      <c r="E260" s="157"/>
      <c r="F260" s="157"/>
      <c r="G260" s="157"/>
      <c r="H260" s="157"/>
      <c r="I260" s="157"/>
    </row>
    <row r="261" spans="5:9">
      <c r="E261" s="157"/>
      <c r="F261" s="157"/>
      <c r="G261" s="157"/>
      <c r="H261" s="157"/>
      <c r="I261" s="157"/>
    </row>
    <row r="262" spans="5:9">
      <c r="E262" s="157"/>
      <c r="F262" s="157"/>
      <c r="G262" s="157"/>
      <c r="H262" s="157"/>
      <c r="I262" s="157"/>
    </row>
    <row r="263" spans="5:9">
      <c r="E263" s="157"/>
      <c r="F263" s="157"/>
      <c r="G263" s="157"/>
      <c r="H263" s="157"/>
      <c r="I263" s="157"/>
    </row>
    <row r="264" spans="5:9">
      <c r="E264" s="157"/>
      <c r="F264" s="157"/>
      <c r="G264" s="157"/>
      <c r="H264" s="157"/>
      <c r="I264" s="157"/>
    </row>
    <row r="265" spans="5:9">
      <c r="E265" s="157"/>
      <c r="F265" s="157"/>
      <c r="G265" s="157"/>
      <c r="H265" s="157"/>
      <c r="I265" s="157"/>
    </row>
    <row r="266" spans="5:9">
      <c r="E266" s="157"/>
      <c r="F266" s="157"/>
      <c r="G266" s="157"/>
      <c r="H266" s="157"/>
      <c r="I266" s="157"/>
    </row>
    <row r="267" spans="5:9">
      <c r="E267" s="157"/>
      <c r="F267" s="157"/>
      <c r="G267" s="157"/>
      <c r="H267" s="157"/>
      <c r="I267" s="157"/>
    </row>
    <row r="268" spans="5:9">
      <c r="E268" s="157"/>
      <c r="F268" s="157"/>
      <c r="G268" s="157"/>
      <c r="H268" s="157"/>
      <c r="I268" s="157"/>
    </row>
    <row r="269" spans="5:9">
      <c r="E269" s="157"/>
      <c r="F269" s="157"/>
      <c r="G269" s="157"/>
      <c r="H269" s="157"/>
      <c r="I269" s="157"/>
    </row>
    <row r="270" spans="5:9">
      <c r="E270" s="157"/>
      <c r="F270" s="157"/>
      <c r="G270" s="157"/>
      <c r="H270" s="157"/>
      <c r="I270" s="157"/>
    </row>
    <row r="271" spans="5:9">
      <c r="E271" s="157"/>
      <c r="F271" s="157"/>
      <c r="G271" s="157"/>
      <c r="H271" s="157"/>
      <c r="I271" s="157"/>
    </row>
    <row r="272" spans="5:9">
      <c r="E272" s="157"/>
      <c r="F272" s="157"/>
      <c r="G272" s="157"/>
      <c r="H272" s="157"/>
      <c r="I272" s="157"/>
    </row>
    <row r="273" spans="5:9">
      <c r="E273" s="157"/>
      <c r="F273" s="157"/>
      <c r="G273" s="157"/>
      <c r="H273" s="157"/>
      <c r="I273" s="157"/>
    </row>
    <row r="274" spans="5:9">
      <c r="E274" s="157"/>
      <c r="F274" s="157"/>
      <c r="G274" s="157"/>
      <c r="H274" s="157"/>
      <c r="I274" s="157"/>
    </row>
    <row r="275" spans="5:9">
      <c r="E275" s="157"/>
      <c r="F275" s="157"/>
      <c r="G275" s="157"/>
      <c r="H275" s="157"/>
      <c r="I275" s="157"/>
    </row>
    <row r="276" spans="5:9">
      <c r="E276" s="157"/>
      <c r="F276" s="157"/>
      <c r="G276" s="157"/>
      <c r="H276" s="157"/>
      <c r="I276" s="157"/>
    </row>
    <row r="277" spans="5:9">
      <c r="E277" s="157"/>
      <c r="F277" s="157"/>
      <c r="G277" s="157"/>
      <c r="H277" s="157"/>
      <c r="I277" s="157"/>
    </row>
    <row r="278" spans="5:9">
      <c r="E278" s="157"/>
      <c r="F278" s="157"/>
      <c r="G278" s="157"/>
      <c r="H278" s="157"/>
      <c r="I278" s="157"/>
    </row>
    <row r="279" spans="5:9">
      <c r="E279" s="157"/>
      <c r="F279" s="157"/>
      <c r="G279" s="157"/>
      <c r="H279" s="157"/>
      <c r="I279" s="157"/>
    </row>
    <row r="280" spans="5:9">
      <c r="E280" s="157"/>
      <c r="F280" s="157"/>
      <c r="G280" s="157"/>
      <c r="H280" s="157"/>
      <c r="I280" s="157"/>
    </row>
    <row r="281" spans="5:9">
      <c r="E281" s="157"/>
      <c r="F281" s="157"/>
      <c r="G281" s="157"/>
      <c r="H281" s="157"/>
      <c r="I281" s="157"/>
    </row>
    <row r="282" spans="5:9">
      <c r="E282" s="157"/>
      <c r="F282" s="157"/>
      <c r="G282" s="157"/>
      <c r="H282" s="157"/>
      <c r="I282" s="157"/>
    </row>
    <row r="283" spans="5:9">
      <c r="E283" s="157"/>
      <c r="F283" s="157"/>
      <c r="G283" s="157"/>
      <c r="H283" s="157"/>
      <c r="I283" s="157"/>
    </row>
    <row r="284" spans="5:9">
      <c r="E284" s="157"/>
      <c r="F284" s="157"/>
      <c r="G284" s="157"/>
      <c r="H284" s="157"/>
      <c r="I284" s="157"/>
    </row>
    <row r="285" spans="5:9">
      <c r="E285" s="157"/>
      <c r="F285" s="157"/>
      <c r="G285" s="157"/>
      <c r="H285" s="157"/>
      <c r="I285" s="157"/>
    </row>
    <row r="286" spans="5:9">
      <c r="E286" s="157"/>
      <c r="F286" s="157"/>
      <c r="G286" s="157"/>
      <c r="H286" s="157"/>
      <c r="I286" s="157"/>
    </row>
    <row r="287" spans="5:9">
      <c r="E287" s="157"/>
      <c r="F287" s="157"/>
      <c r="G287" s="157"/>
      <c r="H287" s="157"/>
      <c r="I287" s="157"/>
    </row>
    <row r="288" spans="5:9">
      <c r="E288" s="157"/>
      <c r="F288" s="157"/>
      <c r="G288" s="157"/>
      <c r="H288" s="157"/>
      <c r="I288" s="157"/>
    </row>
    <row r="289" spans="5:9">
      <c r="E289" s="157"/>
      <c r="F289" s="157"/>
      <c r="G289" s="157"/>
      <c r="H289" s="157"/>
      <c r="I289" s="157"/>
    </row>
    <row r="290" spans="5:9">
      <c r="E290" s="157"/>
      <c r="F290" s="157"/>
      <c r="G290" s="157"/>
      <c r="H290" s="157"/>
      <c r="I290" s="157"/>
    </row>
    <row r="291" spans="5:9">
      <c r="E291" s="157"/>
      <c r="F291" s="157"/>
      <c r="G291" s="157"/>
      <c r="H291" s="157"/>
      <c r="I291" s="157"/>
    </row>
    <row r="292" spans="5:9">
      <c r="E292" s="157"/>
      <c r="F292" s="157"/>
      <c r="G292" s="157"/>
      <c r="H292" s="157"/>
      <c r="I292" s="157"/>
    </row>
    <row r="293" spans="5:9">
      <c r="E293" s="157"/>
      <c r="F293" s="157"/>
      <c r="G293" s="157"/>
      <c r="H293" s="157"/>
      <c r="I293" s="157"/>
    </row>
    <row r="294" spans="5:9">
      <c r="E294" s="157"/>
      <c r="F294" s="157"/>
      <c r="G294" s="157"/>
      <c r="H294" s="157"/>
      <c r="I294" s="157"/>
    </row>
    <row r="295" spans="5:9">
      <c r="E295" s="157"/>
      <c r="F295" s="157"/>
      <c r="G295" s="157"/>
      <c r="H295" s="157"/>
      <c r="I295" s="157"/>
    </row>
    <row r="296" spans="5:9">
      <c r="E296" s="157"/>
      <c r="F296" s="157"/>
      <c r="G296" s="157"/>
      <c r="H296" s="157"/>
      <c r="I296" s="157"/>
    </row>
    <row r="297" spans="5:9">
      <c r="E297" s="157"/>
      <c r="F297" s="157"/>
      <c r="G297" s="157"/>
      <c r="H297" s="157"/>
      <c r="I297" s="157"/>
    </row>
    <row r="298" spans="5:9">
      <c r="E298" s="157"/>
      <c r="F298" s="157"/>
      <c r="G298" s="157"/>
      <c r="H298" s="157"/>
      <c r="I298" s="157"/>
    </row>
    <row r="299" spans="5:9">
      <c r="E299" s="157"/>
      <c r="F299" s="157"/>
      <c r="G299" s="157"/>
      <c r="H299" s="157"/>
      <c r="I299" s="157"/>
    </row>
    <row r="300" spans="5:9">
      <c r="E300" s="157"/>
      <c r="F300" s="157"/>
      <c r="G300" s="157"/>
      <c r="H300" s="157"/>
      <c r="I300" s="157"/>
    </row>
    <row r="301" spans="5:9">
      <c r="E301" s="157"/>
      <c r="F301" s="157"/>
      <c r="G301" s="157"/>
      <c r="H301" s="157"/>
      <c r="I301" s="157"/>
    </row>
    <row r="302" spans="5:9">
      <c r="E302" s="157"/>
      <c r="F302" s="157"/>
      <c r="G302" s="157"/>
      <c r="H302" s="157"/>
      <c r="I302" s="157"/>
    </row>
    <row r="303" spans="5:9">
      <c r="E303" s="157"/>
      <c r="F303" s="157"/>
      <c r="G303" s="157"/>
      <c r="H303" s="157"/>
      <c r="I303" s="157"/>
    </row>
    <row r="304" spans="5:9">
      <c r="E304" s="157"/>
      <c r="F304" s="157"/>
      <c r="G304" s="157"/>
      <c r="H304" s="157"/>
      <c r="I304" s="157"/>
    </row>
    <row r="305" spans="5:9">
      <c r="E305" s="157"/>
      <c r="F305" s="157"/>
      <c r="G305" s="157"/>
      <c r="H305" s="157"/>
      <c r="I305" s="157"/>
    </row>
    <row r="306" spans="5:9">
      <c r="E306" s="157"/>
      <c r="F306" s="157"/>
      <c r="G306" s="157"/>
      <c r="H306" s="157"/>
      <c r="I306" s="157"/>
    </row>
    <row r="307" spans="5:9">
      <c r="E307" s="157"/>
      <c r="F307" s="157"/>
      <c r="G307" s="157"/>
      <c r="H307" s="157"/>
      <c r="I307" s="157"/>
    </row>
    <row r="308" spans="5:9">
      <c r="E308" s="157"/>
      <c r="F308" s="157"/>
      <c r="G308" s="157"/>
      <c r="H308" s="157"/>
      <c r="I308" s="157"/>
    </row>
    <row r="309" spans="5:9">
      <c r="E309" s="157"/>
      <c r="F309" s="157"/>
      <c r="G309" s="157"/>
      <c r="H309" s="157"/>
      <c r="I309" s="157"/>
    </row>
    <row r="310" spans="5:9">
      <c r="E310" s="157"/>
      <c r="F310" s="157"/>
      <c r="G310" s="157"/>
      <c r="H310" s="157"/>
      <c r="I310" s="157"/>
    </row>
    <row r="311" spans="5:9">
      <c r="E311" s="157"/>
      <c r="F311" s="157"/>
      <c r="G311" s="157"/>
      <c r="H311" s="157"/>
      <c r="I311" s="157"/>
    </row>
    <row r="312" spans="5:9">
      <c r="E312" s="157"/>
      <c r="F312" s="157"/>
      <c r="G312" s="157"/>
      <c r="H312" s="157"/>
      <c r="I312" s="157"/>
    </row>
    <row r="313" spans="5:9">
      <c r="E313" s="157"/>
      <c r="F313" s="157"/>
      <c r="G313" s="157"/>
      <c r="H313" s="157"/>
      <c r="I313" s="157"/>
    </row>
    <row r="314" spans="5:9">
      <c r="E314" s="157"/>
      <c r="F314" s="157"/>
      <c r="G314" s="157"/>
      <c r="H314" s="157"/>
      <c r="I314" s="157"/>
    </row>
    <row r="315" spans="5:9">
      <c r="E315" s="157"/>
      <c r="F315" s="157"/>
      <c r="G315" s="157"/>
      <c r="H315" s="157"/>
      <c r="I315" s="157"/>
    </row>
    <row r="316" spans="5:9">
      <c r="E316" s="157"/>
      <c r="F316" s="157"/>
      <c r="G316" s="157"/>
      <c r="H316" s="157"/>
      <c r="I316" s="157"/>
    </row>
    <row r="317" spans="5:9">
      <c r="E317" s="157"/>
      <c r="F317" s="157"/>
      <c r="G317" s="157"/>
      <c r="H317" s="157"/>
      <c r="I317" s="157"/>
    </row>
    <row r="318" spans="5:9">
      <c r="E318" s="157"/>
      <c r="F318" s="157"/>
      <c r="G318" s="157"/>
      <c r="H318" s="157"/>
      <c r="I318" s="157"/>
    </row>
    <row r="319" spans="5:9">
      <c r="E319" s="157"/>
      <c r="F319" s="157"/>
      <c r="G319" s="157"/>
      <c r="H319" s="157"/>
      <c r="I319" s="157"/>
    </row>
    <row r="320" spans="5:9">
      <c r="E320" s="157"/>
      <c r="F320" s="157"/>
      <c r="G320" s="157"/>
      <c r="H320" s="157"/>
      <c r="I320" s="157"/>
    </row>
    <row r="321" spans="5:9">
      <c r="E321" s="157"/>
      <c r="F321" s="157"/>
      <c r="G321" s="157"/>
      <c r="H321" s="157"/>
      <c r="I321" s="157"/>
    </row>
    <row r="322" spans="5:9">
      <c r="E322" s="157"/>
      <c r="F322" s="157"/>
      <c r="G322" s="157"/>
      <c r="H322" s="157"/>
      <c r="I322" s="157"/>
    </row>
    <row r="323" spans="5:9">
      <c r="E323" s="157"/>
      <c r="F323" s="157"/>
      <c r="G323" s="157"/>
      <c r="H323" s="157"/>
      <c r="I323" s="157"/>
    </row>
    <row r="324" spans="5:9">
      <c r="E324" s="157"/>
      <c r="F324" s="157"/>
      <c r="G324" s="157"/>
      <c r="H324" s="157"/>
      <c r="I324" s="157"/>
    </row>
    <row r="325" spans="5:9">
      <c r="E325" s="157"/>
      <c r="F325" s="157"/>
      <c r="G325" s="157"/>
      <c r="H325" s="157"/>
      <c r="I325" s="157"/>
    </row>
    <row r="326" spans="5:9">
      <c r="E326" s="157"/>
      <c r="F326" s="157"/>
      <c r="G326" s="157"/>
      <c r="H326" s="157"/>
      <c r="I326" s="157"/>
    </row>
    <row r="327" spans="5:9">
      <c r="E327" s="157"/>
      <c r="F327" s="157"/>
      <c r="G327" s="157"/>
      <c r="H327" s="157"/>
      <c r="I327" s="157"/>
    </row>
    <row r="328" spans="5:9">
      <c r="E328" s="157"/>
      <c r="F328" s="157"/>
      <c r="G328" s="157"/>
      <c r="H328" s="157"/>
      <c r="I328" s="157"/>
    </row>
    <row r="329" spans="5:9">
      <c r="E329" s="157"/>
      <c r="F329" s="157"/>
      <c r="G329" s="157"/>
      <c r="H329" s="157"/>
      <c r="I329" s="157"/>
    </row>
    <row r="330" spans="5:9">
      <c r="E330" s="157"/>
      <c r="F330" s="157"/>
      <c r="G330" s="157"/>
      <c r="H330" s="157"/>
      <c r="I330" s="157"/>
    </row>
    <row r="331" spans="5:9">
      <c r="E331" s="157"/>
      <c r="F331" s="157"/>
      <c r="G331" s="157"/>
      <c r="H331" s="157"/>
      <c r="I331" s="157"/>
    </row>
    <row r="332" spans="5:9">
      <c r="E332" s="157"/>
      <c r="F332" s="157"/>
      <c r="G332" s="157"/>
      <c r="H332" s="157"/>
      <c r="I332" s="157"/>
    </row>
    <row r="333" spans="5:9">
      <c r="E333" s="157"/>
      <c r="F333" s="157"/>
      <c r="G333" s="157"/>
      <c r="H333" s="157"/>
      <c r="I333" s="157"/>
    </row>
    <row r="334" spans="5:9">
      <c r="E334" s="157"/>
      <c r="F334" s="157"/>
      <c r="G334" s="157"/>
      <c r="H334" s="157"/>
      <c r="I334" s="157"/>
    </row>
    <row r="335" spans="5:9">
      <c r="E335" s="157"/>
      <c r="F335" s="157"/>
      <c r="G335" s="157"/>
      <c r="H335" s="157"/>
      <c r="I335" s="157"/>
    </row>
    <row r="336" spans="5:9">
      <c r="E336" s="157"/>
      <c r="F336" s="157"/>
      <c r="G336" s="157"/>
      <c r="H336" s="157"/>
      <c r="I336" s="157"/>
    </row>
    <row r="337" spans="5:9">
      <c r="E337" s="157"/>
      <c r="F337" s="157"/>
      <c r="G337" s="157"/>
      <c r="H337" s="157"/>
      <c r="I337" s="157"/>
    </row>
    <row r="338" spans="5:9">
      <c r="E338" s="157"/>
      <c r="F338" s="157"/>
      <c r="G338" s="157"/>
      <c r="H338" s="157"/>
      <c r="I338" s="157"/>
    </row>
    <row r="339" spans="5:9">
      <c r="E339" s="157"/>
      <c r="F339" s="157"/>
      <c r="G339" s="157"/>
      <c r="H339" s="157"/>
      <c r="I339" s="157"/>
    </row>
    <row r="340" spans="5:9">
      <c r="E340" s="157"/>
      <c r="F340" s="157"/>
      <c r="G340" s="157"/>
      <c r="H340" s="157"/>
      <c r="I340" s="157"/>
    </row>
    <row r="341" spans="5:9">
      <c r="E341" s="157"/>
      <c r="F341" s="157"/>
      <c r="G341" s="157"/>
      <c r="H341" s="157"/>
      <c r="I341" s="157"/>
    </row>
    <row r="342" spans="5:9">
      <c r="E342" s="157"/>
      <c r="F342" s="157"/>
      <c r="G342" s="157"/>
      <c r="H342" s="157"/>
      <c r="I342" s="157"/>
    </row>
    <row r="343" spans="5:9">
      <c r="E343" s="157"/>
      <c r="F343" s="157"/>
      <c r="G343" s="157"/>
      <c r="H343" s="157"/>
      <c r="I343" s="157"/>
    </row>
    <row r="344" spans="5:9">
      <c r="E344" s="157"/>
      <c r="F344" s="157"/>
      <c r="G344" s="157"/>
      <c r="H344" s="157"/>
      <c r="I344" s="157"/>
    </row>
    <row r="345" spans="5:9">
      <c r="E345" s="157"/>
      <c r="F345" s="157"/>
      <c r="G345" s="157"/>
      <c r="H345" s="157"/>
      <c r="I345" s="157"/>
    </row>
    <row r="346" spans="5:9">
      <c r="E346" s="157"/>
      <c r="F346" s="157"/>
      <c r="G346" s="157"/>
      <c r="H346" s="157"/>
      <c r="I346" s="157"/>
    </row>
    <row r="347" spans="5:9">
      <c r="E347" s="157"/>
      <c r="F347" s="157"/>
      <c r="G347" s="157"/>
      <c r="H347" s="157"/>
      <c r="I347" s="157"/>
    </row>
    <row r="348" spans="5:9">
      <c r="E348" s="157"/>
      <c r="F348" s="157"/>
      <c r="G348" s="157"/>
      <c r="H348" s="157"/>
      <c r="I348" s="157"/>
    </row>
    <row r="349" spans="5:9">
      <c r="E349" s="157"/>
      <c r="F349" s="157"/>
      <c r="G349" s="157"/>
      <c r="H349" s="157"/>
      <c r="I349" s="157"/>
    </row>
    <row r="350" spans="5:9">
      <c r="E350" s="157"/>
      <c r="F350" s="157"/>
      <c r="G350" s="157"/>
      <c r="H350" s="157"/>
      <c r="I350" s="157"/>
    </row>
    <row r="351" spans="5:9">
      <c r="E351" s="157"/>
      <c r="F351" s="157"/>
      <c r="G351" s="157"/>
      <c r="H351" s="157"/>
      <c r="I351" s="157"/>
    </row>
    <row r="352" spans="5:9">
      <c r="E352" s="157"/>
      <c r="F352" s="157"/>
      <c r="G352" s="157"/>
      <c r="H352" s="157"/>
      <c r="I352" s="157"/>
    </row>
    <row r="353" spans="5:9">
      <c r="E353" s="157"/>
      <c r="F353" s="157"/>
      <c r="G353" s="157"/>
      <c r="H353" s="157"/>
      <c r="I353" s="157"/>
    </row>
    <row r="354" spans="5:9">
      <c r="E354" s="157"/>
      <c r="F354" s="157"/>
      <c r="G354" s="157"/>
      <c r="H354" s="157"/>
      <c r="I354" s="157"/>
    </row>
    <row r="355" spans="5:9">
      <c r="E355" s="157"/>
      <c r="F355" s="157"/>
      <c r="G355" s="157"/>
      <c r="H355" s="157"/>
      <c r="I355" s="157"/>
    </row>
    <row r="356" spans="5:9">
      <c r="E356" s="157"/>
      <c r="F356" s="157"/>
      <c r="G356" s="157"/>
      <c r="H356" s="157"/>
      <c r="I356" s="157"/>
    </row>
    <row r="357" spans="5:9">
      <c r="E357" s="157"/>
      <c r="F357" s="157"/>
      <c r="G357" s="157"/>
      <c r="H357" s="157"/>
      <c r="I357" s="157"/>
    </row>
    <row r="358" spans="5:9">
      <c r="E358" s="157"/>
      <c r="F358" s="157"/>
      <c r="G358" s="157"/>
      <c r="H358" s="157"/>
      <c r="I358" s="157"/>
    </row>
    <row r="359" spans="5:9">
      <c r="E359" s="157"/>
      <c r="F359" s="157"/>
      <c r="G359" s="157"/>
      <c r="H359" s="157"/>
      <c r="I359" s="157"/>
    </row>
    <row r="360" spans="5:9">
      <c r="E360" s="157"/>
      <c r="F360" s="157"/>
      <c r="G360" s="157"/>
      <c r="H360" s="157"/>
      <c r="I360" s="157"/>
    </row>
    <row r="361" spans="5:9">
      <c r="E361" s="157"/>
      <c r="F361" s="157"/>
      <c r="G361" s="157"/>
      <c r="H361" s="157"/>
      <c r="I361" s="157"/>
    </row>
    <row r="362" spans="5:9">
      <c r="E362" s="157"/>
      <c r="F362" s="157"/>
      <c r="G362" s="157"/>
      <c r="H362" s="157"/>
      <c r="I362" s="157"/>
    </row>
    <row r="363" spans="5:9">
      <c r="E363" s="157"/>
      <c r="F363" s="157"/>
      <c r="G363" s="157"/>
      <c r="H363" s="157"/>
      <c r="I363" s="157"/>
    </row>
    <row r="364" spans="5:9">
      <c r="E364" s="157"/>
      <c r="F364" s="157"/>
      <c r="G364" s="157"/>
      <c r="H364" s="157"/>
      <c r="I364" s="157"/>
    </row>
    <row r="365" spans="5:9">
      <c r="E365" s="157"/>
      <c r="F365" s="157"/>
      <c r="G365" s="157"/>
      <c r="H365" s="157"/>
      <c r="I365" s="157"/>
    </row>
    <row r="366" spans="5:9">
      <c r="E366" s="157"/>
      <c r="F366" s="157"/>
      <c r="G366" s="157"/>
      <c r="H366" s="157"/>
      <c r="I366" s="157"/>
    </row>
    <row r="367" spans="5:9">
      <c r="E367" s="157"/>
      <c r="F367" s="157"/>
      <c r="G367" s="157"/>
      <c r="H367" s="157"/>
      <c r="I367" s="157"/>
    </row>
    <row r="368" spans="5:9">
      <c r="E368" s="157"/>
      <c r="F368" s="157"/>
      <c r="G368" s="157"/>
      <c r="H368" s="157"/>
      <c r="I368" s="157"/>
    </row>
  </sheetData>
  <sheetProtection selectLockedCells="1" selectUnlockedCells="1"/>
  <mergeCells count="78">
    <mergeCell ref="A248:K248"/>
    <mergeCell ref="A227:K227"/>
    <mergeCell ref="A228:L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26:D226"/>
    <mergeCell ref="A215:L215"/>
    <mergeCell ref="A216:D216"/>
    <mergeCell ref="A217:D217"/>
    <mergeCell ref="A218:D218"/>
    <mergeCell ref="A219:L219"/>
    <mergeCell ref="A220:D220"/>
    <mergeCell ref="A221:D221"/>
    <mergeCell ref="A222:D222"/>
    <mergeCell ref="A223:L223"/>
    <mergeCell ref="A224:D224"/>
    <mergeCell ref="A225:D225"/>
    <mergeCell ref="A214:L214"/>
    <mergeCell ref="D145:L145"/>
    <mergeCell ref="D146:L146"/>
    <mergeCell ref="D152:L152"/>
    <mergeCell ref="D153:L153"/>
    <mergeCell ref="D159:L159"/>
    <mergeCell ref="A163:D163"/>
    <mergeCell ref="B164:L164"/>
    <mergeCell ref="A207:D207"/>
    <mergeCell ref="B208:L208"/>
    <mergeCell ref="A212:D212"/>
    <mergeCell ref="A213:D213"/>
    <mergeCell ref="D139:L139"/>
    <mergeCell ref="D84:L84"/>
    <mergeCell ref="D90:L90"/>
    <mergeCell ref="D94:L94"/>
    <mergeCell ref="D97:L97"/>
    <mergeCell ref="D100:L100"/>
    <mergeCell ref="D106:L106"/>
    <mergeCell ref="D113:L113"/>
    <mergeCell ref="D119:L119"/>
    <mergeCell ref="D122:L122"/>
    <mergeCell ref="D128:L128"/>
    <mergeCell ref="D133:L133"/>
    <mergeCell ref="D79:L79"/>
    <mergeCell ref="D33:L33"/>
    <mergeCell ref="D39:L39"/>
    <mergeCell ref="D43:L43"/>
    <mergeCell ref="D48:L48"/>
    <mergeCell ref="D51:L51"/>
    <mergeCell ref="D55:L55"/>
    <mergeCell ref="D58:L58"/>
    <mergeCell ref="D61:L61"/>
    <mergeCell ref="D67:L67"/>
    <mergeCell ref="D72:L72"/>
    <mergeCell ref="D75:L75"/>
    <mergeCell ref="B32:L32"/>
    <mergeCell ref="A7:L7"/>
    <mergeCell ref="A8:L8"/>
    <mergeCell ref="A10:L10"/>
    <mergeCell ref="B11:L11"/>
    <mergeCell ref="A20:D20"/>
    <mergeCell ref="B21:L21"/>
    <mergeCell ref="A24:D24"/>
    <mergeCell ref="B25:L25"/>
    <mergeCell ref="A29:D29"/>
    <mergeCell ref="A30:D30"/>
    <mergeCell ref="A31:L31"/>
    <mergeCell ref="A6:L6"/>
    <mergeCell ref="A1:L1"/>
    <mergeCell ref="A2:L2"/>
    <mergeCell ref="A3:L3"/>
    <mergeCell ref="A4:L4"/>
    <mergeCell ref="A5:L5"/>
  </mergeCells>
  <printOptions horizontalCentered="1" verticalCentered="1"/>
  <pageMargins left="0.59055118110236227" right="0.19685039370078741" top="0.19685039370078741" bottom="0.39370078740157483" header="0.51181102362204722" footer="0.11811023622047245"/>
  <pageSetup paperSize="9" scale="93" firstPageNumber="0" orientation="landscape" horizontalDpi="300" verticalDpi="300" r:id="rId1"/>
  <headerFooter alignWithMargins="0">
    <oddFooter>&amp;C&amp;8Návrh rozpočtu obce Liptovské Sliače na roky 2016-2018&amp;R&amp;8str. &amp;P z &amp;N</oddFooter>
  </headerFooter>
  <rowBreaks count="7" manualBreakCount="7">
    <brk id="5" max="16383" man="1"/>
    <brk id="30" max="16383" man="1"/>
    <brk id="66" max="16383" man="1"/>
    <brk id="105" max="16383" man="1"/>
    <brk id="151" max="16383" man="1"/>
    <brk id="163" max="16383" man="1"/>
    <brk id="2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7"/>
  <sheetViews>
    <sheetView showGridLines="0" tabSelected="1" view="pageBreakPreview" topLeftCell="A10" zoomScale="96" zoomScaleNormal="100" zoomScaleSheetLayoutView="96" workbookViewId="0">
      <pane ySplit="4" topLeftCell="A239" activePane="bottomLeft" state="frozen"/>
      <selection activeCell="A10" sqref="A10"/>
      <selection pane="bottomLeft" activeCell="D291" sqref="D291"/>
    </sheetView>
  </sheetViews>
  <sheetFormatPr defaultColWidth="9.140625" defaultRowHeight="12.75"/>
  <cols>
    <col min="1" max="1" width="5.7109375" style="158" bestFit="1" customWidth="1"/>
    <col min="2" max="2" width="10.5703125" style="159" bestFit="1" customWidth="1"/>
    <col min="3" max="3" width="7.140625" style="158" bestFit="1" customWidth="1"/>
    <col min="4" max="4" width="50.42578125" style="160" customWidth="1"/>
    <col min="5" max="5" width="0" style="160" hidden="1" customWidth="1"/>
    <col min="6" max="6" width="1.42578125" style="160" hidden="1" customWidth="1"/>
    <col min="7" max="8" width="13.85546875" style="160" customWidth="1"/>
    <col min="9" max="9" width="13.7109375" style="160" bestFit="1" customWidth="1"/>
    <col min="10" max="10" width="17.5703125" style="160" bestFit="1" customWidth="1"/>
    <col min="11" max="11" width="15.85546875" style="160" customWidth="1"/>
    <col min="12" max="16384" width="9.140625" style="160"/>
  </cols>
  <sheetData>
    <row r="1" spans="1:11" ht="144.75" customHeight="1"/>
    <row r="3" spans="1:11" ht="98.25" customHeight="1"/>
    <row r="4" spans="1:11" ht="51.75" customHeight="1">
      <c r="A4" s="327" t="s">
        <v>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</row>
    <row r="5" spans="1:11" ht="27.75">
      <c r="A5" s="328" t="s">
        <v>242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1" ht="27.75">
      <c r="A6" s="328" t="s">
        <v>1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</row>
    <row r="7" spans="1:11" ht="27.75">
      <c r="A7" s="329" t="s">
        <v>243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</row>
    <row r="10" spans="1:11" ht="15">
      <c r="A10" s="355" t="s">
        <v>0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</row>
    <row r="11" spans="1:11" ht="36" customHeight="1">
      <c r="A11" s="356" t="s">
        <v>261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</row>
    <row r="12" spans="1:11" ht="16.5" customHeight="1">
      <c r="A12" s="357" t="s">
        <v>3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9"/>
    </row>
    <row r="13" spans="1:11" s="317" customFormat="1" ht="31.5" customHeight="1">
      <c r="A13" s="318" t="s">
        <v>4</v>
      </c>
      <c r="B13" s="319" t="s">
        <v>5</v>
      </c>
      <c r="C13" s="320" t="s">
        <v>6</v>
      </c>
      <c r="D13" s="320" t="s">
        <v>7</v>
      </c>
      <c r="E13" s="320" t="s">
        <v>8</v>
      </c>
      <c r="F13" s="320" t="s">
        <v>9</v>
      </c>
      <c r="G13" s="320" t="s">
        <v>199</v>
      </c>
      <c r="H13" s="320" t="s">
        <v>246</v>
      </c>
      <c r="I13" s="320" t="s">
        <v>247</v>
      </c>
      <c r="J13" s="320" t="s">
        <v>248</v>
      </c>
      <c r="K13" s="321" t="s">
        <v>260</v>
      </c>
    </row>
    <row r="14" spans="1:11" ht="24" customHeight="1">
      <c r="A14" s="360" t="s">
        <v>12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2"/>
    </row>
    <row r="15" spans="1:11" ht="25.5" customHeight="1">
      <c r="A15" s="237" t="s">
        <v>13</v>
      </c>
      <c r="B15" s="363" t="s">
        <v>14</v>
      </c>
      <c r="C15" s="363"/>
      <c r="D15" s="363"/>
      <c r="E15" s="363"/>
      <c r="F15" s="363"/>
      <c r="G15" s="363"/>
      <c r="H15" s="363"/>
      <c r="I15" s="363"/>
      <c r="J15" s="364"/>
      <c r="K15" s="365"/>
    </row>
    <row r="16" spans="1:11">
      <c r="A16" s="238"/>
      <c r="B16" s="161"/>
      <c r="C16" s="162">
        <v>110</v>
      </c>
      <c r="D16" s="163" t="s">
        <v>16</v>
      </c>
      <c r="E16" s="164">
        <v>654913</v>
      </c>
      <c r="F16" s="81">
        <v>717131</v>
      </c>
      <c r="G16" s="81">
        <v>749339</v>
      </c>
      <c r="H16" s="81">
        <v>816100</v>
      </c>
      <c r="I16" s="309">
        <v>862430</v>
      </c>
      <c r="J16" s="311">
        <v>891984</v>
      </c>
      <c r="K16" s="249">
        <v>970099</v>
      </c>
    </row>
    <row r="17" spans="1:11">
      <c r="A17" s="238"/>
      <c r="B17" s="161"/>
      <c r="C17" s="162">
        <v>120</v>
      </c>
      <c r="D17" s="163" t="s">
        <v>18</v>
      </c>
      <c r="E17" s="164">
        <v>31642</v>
      </c>
      <c r="F17" s="81">
        <v>32196</v>
      </c>
      <c r="G17" s="81">
        <v>38191</v>
      </c>
      <c r="H17" s="81">
        <v>29928</v>
      </c>
      <c r="I17" s="309">
        <v>36722</v>
      </c>
      <c r="J17" s="312">
        <v>36722</v>
      </c>
      <c r="K17" s="249">
        <v>38445</v>
      </c>
    </row>
    <row r="18" spans="1:11">
      <c r="A18" s="238"/>
      <c r="B18" s="161"/>
      <c r="C18" s="162">
        <v>130</v>
      </c>
      <c r="D18" s="163" t="s">
        <v>200</v>
      </c>
      <c r="E18" s="164">
        <v>45014</v>
      </c>
      <c r="F18" s="81">
        <v>47529</v>
      </c>
      <c r="G18" s="81">
        <v>50556</v>
      </c>
      <c r="H18" s="81">
        <v>47331</v>
      </c>
      <c r="I18" s="309">
        <v>51620</v>
      </c>
      <c r="J18" s="312">
        <v>51620</v>
      </c>
      <c r="K18" s="249">
        <v>51434</v>
      </c>
    </row>
    <row r="19" spans="1:11">
      <c r="A19" s="238"/>
      <c r="B19" s="161"/>
      <c r="C19" s="162">
        <v>210</v>
      </c>
      <c r="D19" s="163" t="s">
        <v>22</v>
      </c>
      <c r="E19" s="164">
        <v>34988</v>
      </c>
      <c r="F19" s="81">
        <v>63190</v>
      </c>
      <c r="G19" s="81">
        <v>45489</v>
      </c>
      <c r="H19" s="81">
        <v>50037</v>
      </c>
      <c r="I19" s="309">
        <v>48070</v>
      </c>
      <c r="J19" s="312">
        <v>48403</v>
      </c>
      <c r="K19" s="249">
        <v>47075</v>
      </c>
    </row>
    <row r="20" spans="1:11">
      <c r="A20" s="238"/>
      <c r="B20" s="161"/>
      <c r="C20" s="162">
        <v>220</v>
      </c>
      <c r="D20" s="163" t="s">
        <v>201</v>
      </c>
      <c r="E20" s="164">
        <v>3713</v>
      </c>
      <c r="F20" s="81">
        <v>2433</v>
      </c>
      <c r="G20" s="81">
        <v>28904</v>
      </c>
      <c r="H20" s="81">
        <v>40455</v>
      </c>
      <c r="I20" s="309">
        <v>18802</v>
      </c>
      <c r="J20" s="312">
        <v>19652</v>
      </c>
      <c r="K20" s="249">
        <v>19079</v>
      </c>
    </row>
    <row r="21" spans="1:11">
      <c r="A21" s="238"/>
      <c r="B21" s="161"/>
      <c r="C21" s="162">
        <v>240</v>
      </c>
      <c r="D21" s="163" t="s">
        <v>25</v>
      </c>
      <c r="E21" s="164">
        <v>32529</v>
      </c>
      <c r="F21" s="81">
        <v>23883</v>
      </c>
      <c r="G21" s="81">
        <v>151</v>
      </c>
      <c r="H21" s="81">
        <v>79</v>
      </c>
      <c r="I21" s="309">
        <v>215</v>
      </c>
      <c r="J21" s="312">
        <v>215</v>
      </c>
      <c r="K21" s="249">
        <v>100</v>
      </c>
    </row>
    <row r="22" spans="1:11">
      <c r="A22" s="238"/>
      <c r="B22" s="161"/>
      <c r="C22" s="162">
        <v>290</v>
      </c>
      <c r="D22" s="163" t="s">
        <v>253</v>
      </c>
      <c r="E22" s="164">
        <v>66</v>
      </c>
      <c r="F22" s="81">
        <v>0</v>
      </c>
      <c r="G22" s="81">
        <v>179363</v>
      </c>
      <c r="H22" s="81">
        <v>172411</v>
      </c>
      <c r="I22" s="309">
        <v>158769</v>
      </c>
      <c r="J22" s="312">
        <v>159149</v>
      </c>
      <c r="K22" s="249">
        <v>177219</v>
      </c>
    </row>
    <row r="23" spans="1:11" hidden="1">
      <c r="A23" s="238"/>
      <c r="B23" s="161"/>
      <c r="C23" s="162"/>
      <c r="D23" s="163"/>
      <c r="E23" s="164"/>
      <c r="F23" s="81"/>
      <c r="G23" s="81"/>
      <c r="H23" s="81"/>
      <c r="I23" s="309"/>
      <c r="J23" s="312"/>
      <c r="K23" s="249"/>
    </row>
    <row r="24" spans="1:11" hidden="1">
      <c r="A24" s="238"/>
      <c r="B24" s="161"/>
      <c r="C24" s="162"/>
      <c r="D24" s="163"/>
      <c r="E24" s="164"/>
      <c r="F24" s="81"/>
      <c r="G24" s="81"/>
      <c r="H24" s="81"/>
      <c r="I24" s="309"/>
      <c r="J24" s="312"/>
      <c r="K24" s="249"/>
    </row>
    <row r="25" spans="1:11">
      <c r="A25" s="240"/>
      <c r="B25" s="166"/>
      <c r="C25" s="167" t="s">
        <v>27</v>
      </c>
      <c r="D25" s="168" t="s">
        <v>28</v>
      </c>
      <c r="E25" s="169">
        <v>782202</v>
      </c>
      <c r="F25" s="170">
        <v>783381</v>
      </c>
      <c r="G25" s="170">
        <v>703937</v>
      </c>
      <c r="H25" s="170">
        <v>619661</v>
      </c>
      <c r="I25" s="310">
        <v>580152</v>
      </c>
      <c r="J25" s="313">
        <v>601738</v>
      </c>
      <c r="K25" s="250">
        <v>853095</v>
      </c>
    </row>
    <row r="26" spans="1:11" ht="25.5" customHeight="1">
      <c r="A26" s="353" t="s">
        <v>29</v>
      </c>
      <c r="B26" s="354"/>
      <c r="C26" s="354"/>
      <c r="D26" s="354"/>
      <c r="E26" s="172">
        <f t="shared" ref="E26:K26" si="0">SUM(E16:E25)</f>
        <v>1585067</v>
      </c>
      <c r="F26" s="172">
        <f t="shared" si="0"/>
        <v>1669743</v>
      </c>
      <c r="G26" s="172">
        <f t="shared" si="0"/>
        <v>1795930</v>
      </c>
      <c r="H26" s="172">
        <f>SUM(H16:H25)</f>
        <v>1776002</v>
      </c>
      <c r="I26" s="172">
        <f t="shared" si="0"/>
        <v>1756780</v>
      </c>
      <c r="J26" s="172">
        <f t="shared" si="0"/>
        <v>1809483</v>
      </c>
      <c r="K26" s="251">
        <f t="shared" si="0"/>
        <v>2156546</v>
      </c>
    </row>
    <row r="27" spans="1:11" ht="25.5" customHeight="1">
      <c r="A27" s="248" t="s">
        <v>30</v>
      </c>
      <c r="B27" s="366" t="s">
        <v>31</v>
      </c>
      <c r="C27" s="366"/>
      <c r="D27" s="366"/>
      <c r="E27" s="366"/>
      <c r="F27" s="366"/>
      <c r="G27" s="366"/>
      <c r="H27" s="366"/>
      <c r="I27" s="366"/>
      <c r="J27" s="366"/>
      <c r="K27" s="367"/>
    </row>
    <row r="28" spans="1:11">
      <c r="A28" s="238"/>
      <c r="B28" s="161"/>
      <c r="C28" s="162" t="s">
        <v>32</v>
      </c>
      <c r="D28" s="163" t="s">
        <v>33</v>
      </c>
      <c r="E28" s="164">
        <v>519</v>
      </c>
      <c r="F28" s="164">
        <v>1985</v>
      </c>
      <c r="G28" s="81"/>
      <c r="H28" s="81">
        <v>1084</v>
      </c>
      <c r="I28" s="81">
        <v>0</v>
      </c>
      <c r="J28" s="81">
        <v>0</v>
      </c>
      <c r="K28" s="252">
        <v>0</v>
      </c>
    </row>
    <row r="29" spans="1:11">
      <c r="A29" s="240"/>
      <c r="B29" s="166"/>
      <c r="C29" s="167" t="s">
        <v>34</v>
      </c>
      <c r="D29" s="168" t="s">
        <v>28</v>
      </c>
      <c r="E29" s="169">
        <v>680747</v>
      </c>
      <c r="F29" s="169">
        <v>641806</v>
      </c>
      <c r="G29" s="170">
        <v>251137</v>
      </c>
      <c r="H29" s="170">
        <v>0</v>
      </c>
      <c r="I29" s="170">
        <v>0</v>
      </c>
      <c r="J29" s="170">
        <v>0</v>
      </c>
      <c r="K29" s="241">
        <v>0</v>
      </c>
    </row>
    <row r="30" spans="1:11" ht="25.5" customHeight="1">
      <c r="A30" s="353" t="s">
        <v>35</v>
      </c>
      <c r="B30" s="354"/>
      <c r="C30" s="354"/>
      <c r="D30" s="354"/>
      <c r="E30" s="169">
        <f t="shared" ref="E30:J30" si="1">SUM(E28:E29)</f>
        <v>681266</v>
      </c>
      <c r="F30" s="169">
        <f t="shared" si="1"/>
        <v>643791</v>
      </c>
      <c r="G30" s="169">
        <f t="shared" si="1"/>
        <v>251137</v>
      </c>
      <c r="H30" s="169">
        <f>SUM(H28:H29)</f>
        <v>1084</v>
      </c>
      <c r="I30" s="169">
        <f t="shared" si="1"/>
        <v>0</v>
      </c>
      <c r="J30" s="169">
        <f t="shared" si="1"/>
        <v>0</v>
      </c>
      <c r="K30" s="253">
        <v>0</v>
      </c>
    </row>
    <row r="31" spans="1:11" ht="25.5" customHeight="1">
      <c r="A31" s="248" t="s">
        <v>36</v>
      </c>
      <c r="B31" s="366" t="s">
        <v>37</v>
      </c>
      <c r="C31" s="366"/>
      <c r="D31" s="366"/>
      <c r="E31" s="366"/>
      <c r="F31" s="366"/>
      <c r="G31" s="366"/>
      <c r="H31" s="366"/>
      <c r="I31" s="366"/>
      <c r="J31" s="366"/>
      <c r="K31" s="367"/>
    </row>
    <row r="32" spans="1:11">
      <c r="A32" s="238"/>
      <c r="B32" s="161"/>
      <c r="C32" s="162" t="s">
        <v>38</v>
      </c>
      <c r="D32" s="163" t="s">
        <v>39</v>
      </c>
      <c r="E32" s="164">
        <v>172484</v>
      </c>
      <c r="F32" s="164">
        <v>34364</v>
      </c>
      <c r="G32" s="81">
        <v>30275</v>
      </c>
      <c r="H32" s="81">
        <v>27222</v>
      </c>
      <c r="I32" s="81">
        <v>0</v>
      </c>
      <c r="J32" s="81">
        <v>15823</v>
      </c>
      <c r="K32" s="252">
        <v>0</v>
      </c>
    </row>
    <row r="33" spans="1:11">
      <c r="A33" s="238"/>
      <c r="B33" s="161"/>
      <c r="C33" s="162">
        <v>454</v>
      </c>
      <c r="D33" s="163" t="s">
        <v>40</v>
      </c>
      <c r="E33" s="164">
        <v>21193</v>
      </c>
      <c r="F33" s="164">
        <v>10501</v>
      </c>
      <c r="G33" s="81">
        <v>40500</v>
      </c>
      <c r="H33" s="81">
        <v>73468</v>
      </c>
      <c r="I33" s="81">
        <v>0</v>
      </c>
      <c r="J33" s="81">
        <v>5263</v>
      </c>
      <c r="K33" s="252">
        <v>0</v>
      </c>
    </row>
    <row r="34" spans="1:11">
      <c r="A34" s="240"/>
      <c r="B34" s="166"/>
      <c r="C34" s="167" t="s">
        <v>41</v>
      </c>
      <c r="D34" s="168" t="s">
        <v>42</v>
      </c>
      <c r="E34" s="169">
        <v>1365475</v>
      </c>
      <c r="F34" s="169">
        <v>273799</v>
      </c>
      <c r="G34" s="170"/>
      <c r="H34" s="170">
        <v>0</v>
      </c>
      <c r="I34" s="170">
        <v>0</v>
      </c>
      <c r="J34" s="170">
        <v>0</v>
      </c>
      <c r="K34" s="241">
        <v>0</v>
      </c>
    </row>
    <row r="35" spans="1:11" ht="25.5" customHeight="1">
      <c r="A35" s="371" t="s">
        <v>43</v>
      </c>
      <c r="B35" s="372"/>
      <c r="C35" s="372"/>
      <c r="D35" s="372"/>
      <c r="E35" s="315">
        <f t="shared" ref="E35:J35" si="2">SUM(E32:E34)</f>
        <v>1559152</v>
      </c>
      <c r="F35" s="315">
        <f t="shared" si="2"/>
        <v>318664</v>
      </c>
      <c r="G35" s="315">
        <f t="shared" si="2"/>
        <v>70775</v>
      </c>
      <c r="H35" s="315">
        <f>SUM(H32:H34)</f>
        <v>100690</v>
      </c>
      <c r="I35" s="315">
        <f t="shared" si="2"/>
        <v>0</v>
      </c>
      <c r="J35" s="315">
        <f t="shared" si="2"/>
        <v>21086</v>
      </c>
      <c r="K35" s="316">
        <v>0</v>
      </c>
    </row>
    <row r="36" spans="1:11" ht="25.5" customHeight="1">
      <c r="A36" s="373" t="s">
        <v>44</v>
      </c>
      <c r="B36" s="374"/>
      <c r="C36" s="374"/>
      <c r="D36" s="374"/>
      <c r="E36" s="314">
        <f t="shared" ref="E36:K36" si="3">E26+E30+E35</f>
        <v>3825485</v>
      </c>
      <c r="F36" s="314">
        <f t="shared" si="3"/>
        <v>2632198</v>
      </c>
      <c r="G36" s="314">
        <f t="shared" si="3"/>
        <v>2117842</v>
      </c>
      <c r="H36" s="314">
        <f>H26+H30+H35</f>
        <v>1877776</v>
      </c>
      <c r="I36" s="314">
        <f t="shared" si="3"/>
        <v>1756780</v>
      </c>
      <c r="J36" s="314">
        <f t="shared" si="3"/>
        <v>1830569</v>
      </c>
      <c r="K36" s="245">
        <f t="shared" si="3"/>
        <v>2156546</v>
      </c>
    </row>
    <row r="37" spans="1:11" ht="22.5" customHeight="1">
      <c r="A37" s="375" t="s">
        <v>45</v>
      </c>
      <c r="B37" s="376"/>
      <c r="C37" s="376"/>
      <c r="D37" s="376"/>
      <c r="E37" s="376"/>
      <c r="F37" s="376"/>
      <c r="G37" s="376"/>
      <c r="H37" s="376"/>
      <c r="I37" s="376"/>
      <c r="J37" s="376"/>
      <c r="K37" s="377"/>
    </row>
    <row r="38" spans="1:11" ht="20.25" customHeight="1">
      <c r="A38" s="248" t="s">
        <v>13</v>
      </c>
      <c r="B38" s="366" t="s">
        <v>14</v>
      </c>
      <c r="C38" s="366"/>
      <c r="D38" s="366"/>
      <c r="E38" s="366"/>
      <c r="F38" s="366"/>
      <c r="G38" s="366"/>
      <c r="H38" s="366"/>
      <c r="I38" s="366"/>
      <c r="J38" s="366"/>
      <c r="K38" s="367"/>
    </row>
    <row r="39" spans="1:11" ht="12.75" customHeight="1">
      <c r="A39" s="255"/>
      <c r="B39" s="173" t="s">
        <v>202</v>
      </c>
      <c r="C39" s="174"/>
      <c r="D39" s="368" t="s">
        <v>203</v>
      </c>
      <c r="E39" s="368"/>
      <c r="F39" s="368"/>
      <c r="G39" s="368"/>
      <c r="H39" s="368"/>
      <c r="I39" s="368"/>
      <c r="J39" s="368"/>
      <c r="K39" s="370"/>
    </row>
    <row r="40" spans="1:11">
      <c r="A40" s="238"/>
      <c r="B40" s="161"/>
      <c r="C40" s="162">
        <v>610</v>
      </c>
      <c r="D40" s="163" t="s">
        <v>48</v>
      </c>
      <c r="E40" s="164">
        <v>117023</v>
      </c>
      <c r="F40" s="164">
        <v>109534</v>
      </c>
      <c r="G40" s="81">
        <v>133180</v>
      </c>
      <c r="H40" s="81">
        <v>136372</v>
      </c>
      <c r="I40" s="84">
        <v>143252</v>
      </c>
      <c r="J40" s="165">
        <v>147149</v>
      </c>
      <c r="K40" s="249">
        <v>141838</v>
      </c>
    </row>
    <row r="41" spans="1:11">
      <c r="A41" s="238"/>
      <c r="B41" s="161"/>
      <c r="C41" s="162">
        <v>620</v>
      </c>
      <c r="D41" s="163" t="s">
        <v>49</v>
      </c>
      <c r="E41" s="164">
        <v>9825</v>
      </c>
      <c r="F41" s="164">
        <v>29155</v>
      </c>
      <c r="G41" s="81">
        <v>42026</v>
      </c>
      <c r="H41" s="81">
        <v>43652</v>
      </c>
      <c r="I41" s="84">
        <v>50954</v>
      </c>
      <c r="J41" s="81">
        <v>51465</v>
      </c>
      <c r="K41" s="249">
        <v>50826</v>
      </c>
    </row>
    <row r="42" spans="1:11">
      <c r="A42" s="238"/>
      <c r="B42" s="161"/>
      <c r="C42" s="162">
        <v>630</v>
      </c>
      <c r="D42" s="163" t="s">
        <v>50</v>
      </c>
      <c r="E42" s="164">
        <v>923</v>
      </c>
      <c r="F42" s="164">
        <v>432</v>
      </c>
      <c r="G42" s="81">
        <v>93934</v>
      </c>
      <c r="H42" s="81">
        <v>106730</v>
      </c>
      <c r="I42" s="84">
        <v>100557</v>
      </c>
      <c r="J42" s="81">
        <v>114626</v>
      </c>
      <c r="K42" s="249">
        <v>113876</v>
      </c>
    </row>
    <row r="43" spans="1:11">
      <c r="A43" s="238"/>
      <c r="B43" s="161"/>
      <c r="C43" s="162">
        <v>640</v>
      </c>
      <c r="D43" s="163" t="s">
        <v>51</v>
      </c>
      <c r="E43" s="164">
        <v>23928</v>
      </c>
      <c r="F43" s="164">
        <v>39351</v>
      </c>
      <c r="G43" s="81">
        <v>6562</v>
      </c>
      <c r="H43" s="81">
        <v>5838</v>
      </c>
      <c r="I43" s="84">
        <v>7801</v>
      </c>
      <c r="J43" s="81">
        <v>21243</v>
      </c>
      <c r="K43" s="249">
        <v>6066</v>
      </c>
    </row>
    <row r="44" spans="1:11" hidden="1">
      <c r="A44" s="238"/>
      <c r="B44" s="161"/>
      <c r="C44" s="162"/>
      <c r="D44" s="163"/>
      <c r="E44" s="164"/>
      <c r="F44" s="164"/>
      <c r="G44" s="81"/>
      <c r="H44" s="81"/>
      <c r="I44" s="84"/>
      <c r="J44" s="81"/>
      <c r="K44" s="249"/>
    </row>
    <row r="45" spans="1:11" hidden="1">
      <c r="A45" s="238"/>
      <c r="B45" s="161"/>
      <c r="C45" s="162"/>
      <c r="D45" s="163"/>
      <c r="E45" s="164"/>
      <c r="F45" s="164"/>
      <c r="G45" s="81"/>
      <c r="H45" s="81"/>
      <c r="I45" s="84"/>
      <c r="J45" s="81"/>
      <c r="K45" s="249"/>
    </row>
    <row r="46" spans="1:11" hidden="1">
      <c r="A46" s="238"/>
      <c r="B46" s="161"/>
      <c r="C46" s="162"/>
      <c r="D46" s="163"/>
      <c r="E46" s="164"/>
      <c r="F46" s="164"/>
      <c r="G46" s="81"/>
      <c r="H46" s="81"/>
      <c r="I46" s="84"/>
      <c r="J46" s="81"/>
      <c r="K46" s="249"/>
    </row>
    <row r="47" spans="1:11" hidden="1">
      <c r="A47" s="238"/>
      <c r="B47" s="161"/>
      <c r="C47" s="162"/>
      <c r="D47" s="163"/>
      <c r="E47" s="164"/>
      <c r="F47" s="164"/>
      <c r="G47" s="81"/>
      <c r="H47" s="81"/>
      <c r="I47" s="84"/>
      <c r="J47" s="81"/>
      <c r="K47" s="249"/>
    </row>
    <row r="48" spans="1:11" hidden="1">
      <c r="A48" s="238"/>
      <c r="B48" s="161"/>
      <c r="C48" s="162"/>
      <c r="D48" s="163"/>
      <c r="E48" s="164"/>
      <c r="F48" s="164"/>
      <c r="G48" s="81"/>
      <c r="H48" s="81"/>
      <c r="I48" s="84"/>
      <c r="J48" s="81"/>
      <c r="K48" s="249"/>
    </row>
    <row r="49" spans="1:11" hidden="1">
      <c r="A49" s="238"/>
      <c r="B49" s="161"/>
      <c r="C49" s="162"/>
      <c r="D49" s="163"/>
      <c r="E49" s="164"/>
      <c r="F49" s="164"/>
      <c r="G49" s="81"/>
      <c r="H49" s="81"/>
      <c r="I49" s="84"/>
      <c r="J49" s="81"/>
      <c r="K49" s="249"/>
    </row>
    <row r="50" spans="1:11" hidden="1">
      <c r="A50" s="238"/>
      <c r="B50" s="161"/>
      <c r="C50" s="162"/>
      <c r="D50" s="163"/>
      <c r="E50" s="164"/>
      <c r="F50" s="164"/>
      <c r="G50" s="81"/>
      <c r="H50" s="81"/>
      <c r="I50" s="84"/>
      <c r="J50" s="81"/>
      <c r="K50" s="249"/>
    </row>
    <row r="51" spans="1:11" hidden="1">
      <c r="A51" s="240"/>
      <c r="B51" s="166"/>
      <c r="C51" s="167"/>
      <c r="D51" s="168"/>
      <c r="E51" s="169"/>
      <c r="F51" s="169"/>
      <c r="G51" s="170"/>
      <c r="H51" s="170"/>
      <c r="I51" s="171"/>
      <c r="J51" s="170"/>
      <c r="K51" s="250"/>
    </row>
    <row r="52" spans="1:11">
      <c r="A52" s="256"/>
      <c r="B52" s="175" t="s">
        <v>46</v>
      </c>
      <c r="C52" s="176"/>
      <c r="D52" s="177" t="s">
        <v>204</v>
      </c>
      <c r="E52" s="178">
        <f t="shared" ref="E52:K52" si="4">SUM(E40:E51)</f>
        <v>151699</v>
      </c>
      <c r="F52" s="178">
        <f t="shared" si="4"/>
        <v>178472</v>
      </c>
      <c r="G52" s="178">
        <f t="shared" si="4"/>
        <v>275702</v>
      </c>
      <c r="H52" s="178">
        <f>SUM(H40:H51)</f>
        <v>292592</v>
      </c>
      <c r="I52" s="179">
        <f t="shared" si="4"/>
        <v>302564</v>
      </c>
      <c r="J52" s="178">
        <f t="shared" si="4"/>
        <v>334483</v>
      </c>
      <c r="K52" s="257">
        <f t="shared" si="4"/>
        <v>312606</v>
      </c>
    </row>
    <row r="53" spans="1:11" ht="12.75" customHeight="1">
      <c r="A53" s="255"/>
      <c r="B53" s="173" t="s">
        <v>53</v>
      </c>
      <c r="C53" s="174"/>
      <c r="D53" s="368" t="s">
        <v>54</v>
      </c>
      <c r="E53" s="368"/>
      <c r="F53" s="368"/>
      <c r="G53" s="368"/>
      <c r="H53" s="368"/>
      <c r="I53" s="368"/>
      <c r="J53" s="368"/>
      <c r="K53" s="370"/>
    </row>
    <row r="54" spans="1:11">
      <c r="A54" s="238"/>
      <c r="B54" s="161"/>
      <c r="C54" s="162">
        <v>630</v>
      </c>
      <c r="D54" s="163" t="s">
        <v>50</v>
      </c>
      <c r="E54" s="164">
        <v>3978</v>
      </c>
      <c r="F54" s="164">
        <v>6382</v>
      </c>
      <c r="G54" s="81">
        <v>30602</v>
      </c>
      <c r="H54" s="81">
        <v>5031</v>
      </c>
      <c r="I54" s="81">
        <v>7828</v>
      </c>
      <c r="J54" s="81">
        <v>5500</v>
      </c>
      <c r="K54" s="252">
        <v>5360</v>
      </c>
    </row>
    <row r="55" spans="1:11">
      <c r="A55" s="240"/>
      <c r="B55" s="166"/>
      <c r="C55" s="167">
        <v>650</v>
      </c>
      <c r="D55" s="168" t="s">
        <v>252</v>
      </c>
      <c r="E55" s="169">
        <v>11826</v>
      </c>
      <c r="F55" s="169">
        <v>18447</v>
      </c>
      <c r="G55" s="170"/>
      <c r="H55" s="170">
        <v>13835</v>
      </c>
      <c r="I55" s="170">
        <v>14998</v>
      </c>
      <c r="J55" s="170">
        <v>14998</v>
      </c>
      <c r="K55" s="241">
        <v>12000</v>
      </c>
    </row>
    <row r="56" spans="1:11">
      <c r="A56" s="258"/>
      <c r="B56" s="180" t="s">
        <v>56</v>
      </c>
      <c r="C56" s="181"/>
      <c r="D56" s="182" t="s">
        <v>57</v>
      </c>
      <c r="E56" s="183">
        <f t="shared" ref="E56:K56" si="5">SUM(E54:E55)</f>
        <v>15804</v>
      </c>
      <c r="F56" s="183">
        <f t="shared" si="5"/>
        <v>24829</v>
      </c>
      <c r="G56" s="183">
        <f t="shared" si="5"/>
        <v>30602</v>
      </c>
      <c r="H56" s="183">
        <f>SUM(H54:H55)</f>
        <v>18866</v>
      </c>
      <c r="I56" s="183">
        <f t="shared" si="5"/>
        <v>22826</v>
      </c>
      <c r="J56" s="183">
        <f t="shared" si="5"/>
        <v>20498</v>
      </c>
      <c r="K56" s="259">
        <f t="shared" si="5"/>
        <v>17360</v>
      </c>
    </row>
    <row r="57" spans="1:11" ht="12.75" customHeight="1">
      <c r="A57" s="255"/>
      <c r="B57" s="173" t="s">
        <v>58</v>
      </c>
      <c r="C57" s="174"/>
      <c r="D57" s="368" t="s">
        <v>205</v>
      </c>
      <c r="E57" s="368"/>
      <c r="F57" s="368"/>
      <c r="G57" s="368"/>
      <c r="H57" s="368"/>
      <c r="I57" s="368"/>
      <c r="J57" s="368"/>
      <c r="K57" s="370"/>
    </row>
    <row r="58" spans="1:11">
      <c r="A58" s="238"/>
      <c r="B58" s="161"/>
      <c r="C58" s="162">
        <v>610</v>
      </c>
      <c r="D58" s="163" t="s">
        <v>48</v>
      </c>
      <c r="E58" s="164">
        <v>1813</v>
      </c>
      <c r="F58" s="164">
        <v>3022</v>
      </c>
      <c r="G58" s="81">
        <v>3703</v>
      </c>
      <c r="H58" s="81">
        <v>3752</v>
      </c>
      <c r="I58" s="81">
        <v>3229</v>
      </c>
      <c r="J58" s="81">
        <v>3229</v>
      </c>
      <c r="K58" s="252">
        <v>4000</v>
      </c>
    </row>
    <row r="59" spans="1:11">
      <c r="A59" s="238"/>
      <c r="B59" s="161"/>
      <c r="C59" s="162">
        <v>620</v>
      </c>
      <c r="D59" s="163" t="s">
        <v>49</v>
      </c>
      <c r="E59" s="164">
        <v>183</v>
      </c>
      <c r="F59" s="164">
        <v>1060</v>
      </c>
      <c r="G59" s="81">
        <v>1103</v>
      </c>
      <c r="H59" s="81">
        <v>1142</v>
      </c>
      <c r="I59" s="81">
        <v>1128</v>
      </c>
      <c r="J59" s="81">
        <v>1128</v>
      </c>
      <c r="K59" s="252">
        <v>1200</v>
      </c>
    </row>
    <row r="60" spans="1:11">
      <c r="A60" s="238"/>
      <c r="B60" s="161"/>
      <c r="C60" s="162">
        <v>630</v>
      </c>
      <c r="D60" s="163" t="s">
        <v>50</v>
      </c>
      <c r="E60" s="164">
        <v>1</v>
      </c>
      <c r="F60" s="164">
        <v>0</v>
      </c>
      <c r="G60" s="81">
        <v>273</v>
      </c>
      <c r="H60" s="81">
        <v>256</v>
      </c>
      <c r="I60" s="81">
        <v>664</v>
      </c>
      <c r="J60" s="81">
        <v>664</v>
      </c>
      <c r="K60" s="252">
        <v>200</v>
      </c>
    </row>
    <row r="61" spans="1:11" hidden="1">
      <c r="A61" s="238"/>
      <c r="B61" s="161"/>
      <c r="C61" s="162"/>
      <c r="D61" s="163"/>
      <c r="E61" s="164"/>
      <c r="F61" s="164"/>
      <c r="G61" s="81"/>
      <c r="H61" s="81"/>
      <c r="I61" s="81"/>
      <c r="J61" s="81"/>
      <c r="K61" s="252"/>
    </row>
    <row r="62" spans="1:11" hidden="1">
      <c r="A62" s="238"/>
      <c r="B62" s="161"/>
      <c r="C62" s="162"/>
      <c r="D62" s="163"/>
      <c r="E62" s="164"/>
      <c r="F62" s="164"/>
      <c r="G62" s="81"/>
      <c r="H62" s="81"/>
      <c r="I62" s="81"/>
      <c r="J62" s="81"/>
      <c r="K62" s="252"/>
    </row>
    <row r="63" spans="1:11" hidden="1">
      <c r="A63" s="238"/>
      <c r="B63" s="161"/>
      <c r="C63" s="162"/>
      <c r="D63" s="163"/>
      <c r="E63" s="164"/>
      <c r="F63" s="164"/>
      <c r="G63" s="81"/>
      <c r="H63" s="81"/>
      <c r="I63" s="81"/>
      <c r="J63" s="81"/>
      <c r="K63" s="252"/>
    </row>
    <row r="64" spans="1:11" s="184" customFormat="1">
      <c r="A64" s="260"/>
      <c r="B64" s="175" t="s">
        <v>60</v>
      </c>
      <c r="C64" s="176"/>
      <c r="D64" s="177" t="s">
        <v>61</v>
      </c>
      <c r="E64" s="178">
        <f t="shared" ref="E64:K64" si="6">SUM(E58:E63)</f>
        <v>1997</v>
      </c>
      <c r="F64" s="178">
        <f t="shared" si="6"/>
        <v>4082</v>
      </c>
      <c r="G64" s="178">
        <f t="shared" si="6"/>
        <v>5079</v>
      </c>
      <c r="H64" s="178">
        <f>SUM(H58:H63)</f>
        <v>5150</v>
      </c>
      <c r="I64" s="178">
        <f t="shared" si="6"/>
        <v>5021</v>
      </c>
      <c r="J64" s="178">
        <f t="shared" si="6"/>
        <v>5021</v>
      </c>
      <c r="K64" s="243">
        <f t="shared" si="6"/>
        <v>5400</v>
      </c>
    </row>
    <row r="65" spans="1:11" ht="15" customHeight="1">
      <c r="A65" s="255"/>
      <c r="B65" s="173" t="s">
        <v>62</v>
      </c>
      <c r="C65" s="174"/>
      <c r="D65" s="368" t="s">
        <v>63</v>
      </c>
      <c r="E65" s="368"/>
      <c r="F65" s="368"/>
      <c r="G65" s="368"/>
      <c r="H65" s="368"/>
      <c r="I65" s="368"/>
      <c r="J65" s="368"/>
      <c r="K65" s="370"/>
    </row>
    <row r="66" spans="1:11">
      <c r="A66" s="238"/>
      <c r="B66" s="161"/>
      <c r="C66" s="162">
        <v>630</v>
      </c>
      <c r="D66" s="163" t="s">
        <v>50</v>
      </c>
      <c r="E66" s="164">
        <v>0</v>
      </c>
      <c r="F66" s="164">
        <v>0</v>
      </c>
      <c r="G66" s="81">
        <v>1800</v>
      </c>
      <c r="H66" s="81">
        <v>11158</v>
      </c>
      <c r="I66" s="81"/>
      <c r="J66" s="81">
        <v>0</v>
      </c>
      <c r="K66" s="252">
        <v>0</v>
      </c>
    </row>
    <row r="67" spans="1:11" hidden="1">
      <c r="A67" s="238"/>
      <c r="B67" s="161"/>
      <c r="C67" s="162"/>
      <c r="D67" s="163"/>
      <c r="E67" s="164"/>
      <c r="F67" s="164"/>
      <c r="G67" s="81"/>
      <c r="H67" s="81"/>
      <c r="I67" s="81"/>
      <c r="J67" s="81"/>
      <c r="K67" s="252">
        <v>0</v>
      </c>
    </row>
    <row r="68" spans="1:11" hidden="1">
      <c r="A68" s="238"/>
      <c r="B68" s="161"/>
      <c r="C68" s="162"/>
      <c r="D68" s="163"/>
      <c r="E68" s="164"/>
      <c r="F68" s="164"/>
      <c r="G68" s="81"/>
      <c r="H68" s="81"/>
      <c r="I68" s="81"/>
      <c r="J68" s="81"/>
      <c r="K68" s="252">
        <v>0</v>
      </c>
    </row>
    <row r="69" spans="1:11" hidden="1">
      <c r="A69" s="238"/>
      <c r="B69" s="161"/>
      <c r="C69" s="162"/>
      <c r="D69" s="163"/>
      <c r="E69" s="164"/>
      <c r="F69" s="164"/>
      <c r="G69" s="81"/>
      <c r="H69" s="81"/>
      <c r="I69" s="81"/>
      <c r="J69" s="81"/>
      <c r="K69" s="252">
        <v>0</v>
      </c>
    </row>
    <row r="70" spans="1:11" ht="15" customHeight="1">
      <c r="A70" s="256"/>
      <c r="B70" s="175" t="s">
        <v>64</v>
      </c>
      <c r="C70" s="176"/>
      <c r="D70" s="177" t="s">
        <v>63</v>
      </c>
      <c r="E70" s="178">
        <f t="shared" ref="E70:K70" si="7">SUM(E66:E69)</f>
        <v>0</v>
      </c>
      <c r="F70" s="178">
        <f t="shared" si="7"/>
        <v>0</v>
      </c>
      <c r="G70" s="178">
        <f t="shared" si="7"/>
        <v>1800</v>
      </c>
      <c r="H70" s="178">
        <f>SUM(H66:H69)</f>
        <v>11158</v>
      </c>
      <c r="I70" s="178">
        <f t="shared" si="7"/>
        <v>0</v>
      </c>
      <c r="J70" s="178">
        <f t="shared" si="7"/>
        <v>0</v>
      </c>
      <c r="K70" s="243">
        <f t="shared" si="7"/>
        <v>0</v>
      </c>
    </row>
    <row r="71" spans="1:11" ht="12.75" customHeight="1">
      <c r="A71" s="255"/>
      <c r="B71" s="173" t="s">
        <v>65</v>
      </c>
      <c r="C71" s="174"/>
      <c r="D71" s="368" t="s">
        <v>66</v>
      </c>
      <c r="E71" s="368"/>
      <c r="F71" s="368"/>
      <c r="G71" s="368"/>
      <c r="H71" s="368"/>
      <c r="I71" s="368"/>
      <c r="J71" s="368"/>
      <c r="K71" s="370"/>
    </row>
    <row r="72" spans="1:11">
      <c r="A72" s="238"/>
      <c r="B72" s="161"/>
      <c r="C72" s="162">
        <v>630</v>
      </c>
      <c r="D72" s="163" t="s">
        <v>50</v>
      </c>
      <c r="E72" s="164">
        <v>1460</v>
      </c>
      <c r="F72" s="164">
        <v>2092</v>
      </c>
      <c r="G72" s="81">
        <v>6237</v>
      </c>
      <c r="H72" s="81">
        <v>5981</v>
      </c>
      <c r="I72" s="81">
        <v>8737</v>
      </c>
      <c r="J72" s="81">
        <v>8737</v>
      </c>
      <c r="K72" s="252">
        <v>11705</v>
      </c>
    </row>
    <row r="73" spans="1:11" hidden="1">
      <c r="A73" s="238"/>
      <c r="B73" s="161"/>
      <c r="C73" s="162"/>
      <c r="D73" s="163"/>
      <c r="E73" s="164"/>
      <c r="F73" s="164"/>
      <c r="G73" s="81"/>
      <c r="H73" s="81"/>
      <c r="I73" s="81"/>
      <c r="J73" s="81"/>
      <c r="K73" s="252"/>
    </row>
    <row r="74" spans="1:11" hidden="1">
      <c r="A74" s="238"/>
      <c r="B74" s="161"/>
      <c r="C74" s="162"/>
      <c r="D74" s="163"/>
      <c r="E74" s="164"/>
      <c r="F74" s="164"/>
      <c r="G74" s="81"/>
      <c r="H74" s="81"/>
      <c r="I74" s="81"/>
      <c r="J74" s="81"/>
      <c r="K74" s="252"/>
    </row>
    <row r="75" spans="1:11" hidden="1">
      <c r="A75" s="238"/>
      <c r="B75" s="161"/>
      <c r="C75" s="162"/>
      <c r="D75" s="163"/>
      <c r="E75" s="164"/>
      <c r="F75" s="164"/>
      <c r="G75" s="81"/>
      <c r="H75" s="81"/>
      <c r="I75" s="81"/>
      <c r="J75" s="81"/>
      <c r="K75" s="252"/>
    </row>
    <row r="76" spans="1:11" hidden="1">
      <c r="A76" s="238"/>
      <c r="B76" s="161"/>
      <c r="C76" s="162"/>
      <c r="D76" s="163"/>
      <c r="E76" s="164"/>
      <c r="F76" s="164"/>
      <c r="G76" s="81"/>
      <c r="H76" s="81"/>
      <c r="I76" s="81"/>
      <c r="J76" s="81"/>
      <c r="K76" s="252"/>
    </row>
    <row r="77" spans="1:11">
      <c r="A77" s="260"/>
      <c r="B77" s="175" t="s">
        <v>67</v>
      </c>
      <c r="C77" s="176"/>
      <c r="D77" s="177" t="s">
        <v>68</v>
      </c>
      <c r="E77" s="178">
        <f t="shared" ref="E77:K77" si="8">SUM(E72:E76)</f>
        <v>1460</v>
      </c>
      <c r="F77" s="178">
        <f t="shared" si="8"/>
        <v>2092</v>
      </c>
      <c r="G77" s="178">
        <f t="shared" si="8"/>
        <v>6237</v>
      </c>
      <c r="H77" s="178">
        <f>SUM(H72:H76)</f>
        <v>5981</v>
      </c>
      <c r="I77" s="178">
        <f t="shared" si="8"/>
        <v>8737</v>
      </c>
      <c r="J77" s="178">
        <f t="shared" si="8"/>
        <v>8737</v>
      </c>
      <c r="K77" s="243">
        <f t="shared" si="8"/>
        <v>11705</v>
      </c>
    </row>
    <row r="78" spans="1:11" ht="12.75" customHeight="1">
      <c r="A78" s="255"/>
      <c r="B78" s="173" t="s">
        <v>69</v>
      </c>
      <c r="C78" s="174"/>
      <c r="D78" s="368" t="s">
        <v>70</v>
      </c>
      <c r="E78" s="368"/>
      <c r="F78" s="368"/>
      <c r="G78" s="368"/>
      <c r="H78" s="368"/>
      <c r="I78" s="368"/>
      <c r="J78" s="369"/>
      <c r="K78" s="370"/>
    </row>
    <row r="79" spans="1:11">
      <c r="A79" s="238"/>
      <c r="B79" s="161"/>
      <c r="C79" s="162">
        <v>630</v>
      </c>
      <c r="D79" s="163" t="s">
        <v>50</v>
      </c>
      <c r="E79" s="164">
        <v>265</v>
      </c>
      <c r="F79" s="164">
        <v>1638</v>
      </c>
      <c r="G79" s="81">
        <v>27493</v>
      </c>
      <c r="H79" s="81">
        <v>12431</v>
      </c>
      <c r="I79" s="84">
        <v>39048</v>
      </c>
      <c r="J79" s="246">
        <v>45140</v>
      </c>
      <c r="K79" s="249">
        <f>37272-3323</f>
        <v>33949</v>
      </c>
    </row>
    <row r="80" spans="1:11" hidden="1">
      <c r="A80" s="238"/>
      <c r="B80" s="161"/>
      <c r="C80" s="162"/>
      <c r="D80" s="163"/>
      <c r="E80" s="164"/>
      <c r="F80" s="164"/>
      <c r="G80" s="81"/>
      <c r="H80" s="81"/>
      <c r="I80" s="84"/>
      <c r="J80" s="81"/>
      <c r="K80" s="249"/>
    </row>
    <row r="81" spans="1:11" hidden="1">
      <c r="A81" s="238"/>
      <c r="B81" s="161"/>
      <c r="C81" s="162"/>
      <c r="D81" s="163"/>
      <c r="E81" s="164"/>
      <c r="F81" s="164"/>
      <c r="G81" s="81"/>
      <c r="H81" s="81"/>
      <c r="I81" s="84"/>
      <c r="J81" s="170"/>
      <c r="K81" s="249"/>
    </row>
    <row r="82" spans="1:11">
      <c r="A82" s="256"/>
      <c r="B82" s="175" t="s">
        <v>71</v>
      </c>
      <c r="C82" s="176"/>
      <c r="D82" s="177" t="s">
        <v>72</v>
      </c>
      <c r="E82" s="178">
        <f t="shared" ref="E82:K82" si="9">SUM(E79:E81)</f>
        <v>265</v>
      </c>
      <c r="F82" s="178">
        <f t="shared" si="9"/>
        <v>1638</v>
      </c>
      <c r="G82" s="178">
        <f t="shared" si="9"/>
        <v>27493</v>
      </c>
      <c r="H82" s="178">
        <f>SUM(H79:H81)</f>
        <v>12431</v>
      </c>
      <c r="I82" s="178">
        <f t="shared" si="9"/>
        <v>39048</v>
      </c>
      <c r="J82" s="185">
        <f t="shared" si="9"/>
        <v>45140</v>
      </c>
      <c r="K82" s="243">
        <f t="shared" si="9"/>
        <v>33949</v>
      </c>
    </row>
    <row r="83" spans="1:11" ht="12.75" customHeight="1">
      <c r="A83" s="255"/>
      <c r="B83" s="173" t="s">
        <v>73</v>
      </c>
      <c r="C83" s="174"/>
      <c r="D83" s="368" t="s">
        <v>74</v>
      </c>
      <c r="E83" s="368"/>
      <c r="F83" s="368"/>
      <c r="G83" s="368"/>
      <c r="H83" s="368"/>
      <c r="I83" s="368"/>
      <c r="J83" s="369"/>
      <c r="K83" s="370"/>
    </row>
    <row r="84" spans="1:11">
      <c r="A84" s="238"/>
      <c r="B84" s="161"/>
      <c r="C84" s="162">
        <v>630</v>
      </c>
      <c r="D84" s="163" t="s">
        <v>50</v>
      </c>
      <c r="E84" s="164">
        <v>621</v>
      </c>
      <c r="F84" s="164">
        <v>793</v>
      </c>
      <c r="G84" s="81">
        <v>66321</v>
      </c>
      <c r="H84" s="81">
        <v>64853</v>
      </c>
      <c r="I84" s="84">
        <v>64254</v>
      </c>
      <c r="J84" s="246">
        <v>68140</v>
      </c>
      <c r="K84" s="249">
        <v>63081</v>
      </c>
    </row>
    <row r="85" spans="1:11" hidden="1">
      <c r="A85" s="238"/>
      <c r="B85" s="161"/>
      <c r="C85" s="162"/>
      <c r="D85" s="163"/>
      <c r="E85" s="164"/>
      <c r="F85" s="164"/>
      <c r="G85" s="81"/>
      <c r="H85" s="81"/>
      <c r="I85" s="84"/>
      <c r="J85" s="81"/>
      <c r="K85" s="249"/>
    </row>
    <row r="86" spans="1:11" hidden="1">
      <c r="A86" s="238"/>
      <c r="B86" s="161"/>
      <c r="C86" s="162"/>
      <c r="D86" s="163"/>
      <c r="E86" s="164"/>
      <c r="F86" s="164"/>
      <c r="G86" s="81"/>
      <c r="H86" s="81"/>
      <c r="I86" s="84"/>
      <c r="J86" s="170"/>
      <c r="K86" s="249"/>
    </row>
    <row r="87" spans="1:11">
      <c r="A87" s="260"/>
      <c r="B87" s="175" t="s">
        <v>75</v>
      </c>
      <c r="C87" s="176"/>
      <c r="D87" s="177" t="s">
        <v>76</v>
      </c>
      <c r="E87" s="178">
        <f t="shared" ref="E87:K87" si="10">SUM(E84:E86)</f>
        <v>621</v>
      </c>
      <c r="F87" s="178">
        <f t="shared" si="10"/>
        <v>793</v>
      </c>
      <c r="G87" s="178">
        <f t="shared" si="10"/>
        <v>66321</v>
      </c>
      <c r="H87" s="178">
        <f>SUM(H84:H86)</f>
        <v>64853</v>
      </c>
      <c r="I87" s="178">
        <f t="shared" si="10"/>
        <v>64254</v>
      </c>
      <c r="J87" s="185">
        <f t="shared" si="10"/>
        <v>68140</v>
      </c>
      <c r="K87" s="243">
        <f t="shared" si="10"/>
        <v>63081</v>
      </c>
    </row>
    <row r="88" spans="1:11" ht="12.75" customHeight="1">
      <c r="A88" s="255"/>
      <c r="B88" s="173" t="s">
        <v>77</v>
      </c>
      <c r="C88" s="174"/>
      <c r="D88" s="368" t="s">
        <v>206</v>
      </c>
      <c r="E88" s="368"/>
      <c r="F88" s="368"/>
      <c r="G88" s="368"/>
      <c r="H88" s="368"/>
      <c r="I88" s="368"/>
      <c r="J88" s="368"/>
      <c r="K88" s="370"/>
    </row>
    <row r="89" spans="1:11">
      <c r="A89" s="238"/>
      <c r="B89" s="161"/>
      <c r="C89" s="162">
        <v>610</v>
      </c>
      <c r="D89" s="163" t="s">
        <v>48</v>
      </c>
      <c r="E89" s="164">
        <v>39321</v>
      </c>
      <c r="F89" s="164">
        <v>77371</v>
      </c>
      <c r="G89" s="81">
        <v>30017</v>
      </c>
      <c r="H89" s="81">
        <v>47593</v>
      </c>
      <c r="I89" s="84">
        <v>33873</v>
      </c>
      <c r="J89" s="165">
        <v>33873</v>
      </c>
      <c r="K89" s="249">
        <v>193974</v>
      </c>
    </row>
    <row r="90" spans="1:11">
      <c r="A90" s="238"/>
      <c r="B90" s="161"/>
      <c r="C90" s="162">
        <v>620</v>
      </c>
      <c r="D90" s="163" t="s">
        <v>49</v>
      </c>
      <c r="E90" s="164">
        <v>3442</v>
      </c>
      <c r="F90" s="164">
        <v>25798</v>
      </c>
      <c r="G90" s="81">
        <v>9933</v>
      </c>
      <c r="H90" s="81">
        <v>8053</v>
      </c>
      <c r="I90" s="84">
        <v>11855</v>
      </c>
      <c r="J90" s="81">
        <v>11855</v>
      </c>
      <c r="K90" s="249">
        <v>67831</v>
      </c>
    </row>
    <row r="91" spans="1:11">
      <c r="A91" s="238"/>
      <c r="B91" s="161"/>
      <c r="C91" s="162">
        <v>630</v>
      </c>
      <c r="D91" s="163" t="s">
        <v>50</v>
      </c>
      <c r="E91" s="164">
        <v>7858</v>
      </c>
      <c r="F91" s="164">
        <v>8202</v>
      </c>
      <c r="G91" s="81">
        <v>19075</v>
      </c>
      <c r="H91" s="81">
        <v>23527</v>
      </c>
      <c r="I91" s="84">
        <v>11130</v>
      </c>
      <c r="J91" s="170">
        <v>11130</v>
      </c>
      <c r="K91" s="249">
        <v>25515</v>
      </c>
    </row>
    <row r="92" spans="1:11">
      <c r="A92" s="260"/>
      <c r="B92" s="175"/>
      <c r="C92" s="176"/>
      <c r="D92" s="177" t="s">
        <v>79</v>
      </c>
      <c r="E92" s="178"/>
      <c r="F92" s="178"/>
      <c r="G92" s="178">
        <f>SUM(G89:G91)</f>
        <v>59025</v>
      </c>
      <c r="H92" s="178">
        <f>SUM(H89:H91)</f>
        <v>79173</v>
      </c>
      <c r="I92" s="178">
        <f>SUM(I89:I91)</f>
        <v>56858</v>
      </c>
      <c r="J92" s="178">
        <f>SUM(J89:J91)</f>
        <v>56858</v>
      </c>
      <c r="K92" s="243">
        <f>SUM(K89:K91)</f>
        <v>287320</v>
      </c>
    </row>
    <row r="93" spans="1:11" ht="12.75" customHeight="1">
      <c r="A93" s="255"/>
      <c r="B93" s="173" t="s">
        <v>77</v>
      </c>
      <c r="C93" s="174"/>
      <c r="D93" s="368" t="s">
        <v>207</v>
      </c>
      <c r="E93" s="368"/>
      <c r="F93" s="368"/>
      <c r="G93" s="368"/>
      <c r="H93" s="368"/>
      <c r="I93" s="368"/>
      <c r="J93" s="368"/>
      <c r="K93" s="370"/>
    </row>
    <row r="94" spans="1:11">
      <c r="A94" s="238"/>
      <c r="B94" s="161"/>
      <c r="C94" s="162">
        <v>610</v>
      </c>
      <c r="D94" s="163" t="s">
        <v>81</v>
      </c>
      <c r="E94" s="164"/>
      <c r="F94" s="164"/>
      <c r="G94" s="81"/>
      <c r="H94" s="81"/>
      <c r="I94" s="84">
        <v>19310</v>
      </c>
      <c r="J94" s="165">
        <v>8182</v>
      </c>
      <c r="K94" s="249">
        <v>9420</v>
      </c>
    </row>
    <row r="95" spans="1:11">
      <c r="A95" s="238"/>
      <c r="B95" s="161"/>
      <c r="C95" s="162">
        <v>620</v>
      </c>
      <c r="D95" s="163" t="s">
        <v>49</v>
      </c>
      <c r="E95" s="164"/>
      <c r="F95" s="164"/>
      <c r="G95" s="81"/>
      <c r="H95" s="81"/>
      <c r="I95" s="84">
        <v>6750</v>
      </c>
      <c r="J95" s="81">
        <v>518</v>
      </c>
      <c r="K95" s="249">
        <v>3293</v>
      </c>
    </row>
    <row r="96" spans="1:11">
      <c r="A96" s="238"/>
      <c r="B96" s="161"/>
      <c r="C96" s="162">
        <v>630</v>
      </c>
      <c r="D96" s="163" t="s">
        <v>50</v>
      </c>
      <c r="E96" s="164"/>
      <c r="F96" s="164"/>
      <c r="G96" s="81"/>
      <c r="H96" s="81"/>
      <c r="I96" s="84"/>
      <c r="J96" s="81"/>
      <c r="K96" s="249">
        <v>690</v>
      </c>
    </row>
    <row r="97" spans="1:11">
      <c r="A97" s="260"/>
      <c r="B97" s="175"/>
      <c r="C97" s="176"/>
      <c r="D97" s="177" t="s">
        <v>83</v>
      </c>
      <c r="E97" s="178"/>
      <c r="F97" s="178"/>
      <c r="G97" s="178">
        <f>SUM(G94:G95)</f>
        <v>0</v>
      </c>
      <c r="H97" s="178">
        <f>SUM(H94:H95)</f>
        <v>0</v>
      </c>
      <c r="I97" s="178">
        <f>SUM(I94:I95)</f>
        <v>26060</v>
      </c>
      <c r="J97" s="178">
        <f>SUM(J94:J95)</f>
        <v>8700</v>
      </c>
      <c r="K97" s="243">
        <f>SUM(K94:K96)</f>
        <v>13403</v>
      </c>
    </row>
    <row r="98" spans="1:11">
      <c r="A98" s="260"/>
      <c r="B98" s="175" t="s">
        <v>82</v>
      </c>
      <c r="C98" s="176"/>
      <c r="D98" s="177" t="s">
        <v>79</v>
      </c>
      <c r="E98" s="178">
        <f>SUM(E89:E97)</f>
        <v>50621</v>
      </c>
      <c r="F98" s="178">
        <f>SUM(F89:F97)</f>
        <v>111371</v>
      </c>
      <c r="G98" s="178">
        <f>G92+G97</f>
        <v>59025</v>
      </c>
      <c r="H98" s="178">
        <f>H92+H97</f>
        <v>79173</v>
      </c>
      <c r="I98" s="178">
        <f>I92+I97</f>
        <v>82918</v>
      </c>
      <c r="J98" s="178">
        <f>J92+J97</f>
        <v>65558</v>
      </c>
      <c r="K98" s="243">
        <f>K92+K97</f>
        <v>300723</v>
      </c>
    </row>
    <row r="99" spans="1:11" ht="12.75" customHeight="1">
      <c r="A99" s="255"/>
      <c r="B99" s="173" t="s">
        <v>84</v>
      </c>
      <c r="C99" s="174"/>
      <c r="D99" s="368" t="s">
        <v>85</v>
      </c>
      <c r="E99" s="368"/>
      <c r="F99" s="368"/>
      <c r="G99" s="368"/>
      <c r="H99" s="368"/>
      <c r="I99" s="368"/>
      <c r="J99" s="368"/>
      <c r="K99" s="370"/>
    </row>
    <row r="100" spans="1:11">
      <c r="A100" s="238"/>
      <c r="B100" s="161"/>
      <c r="C100" s="162">
        <v>630</v>
      </c>
      <c r="D100" s="163" t="s">
        <v>50</v>
      </c>
      <c r="E100" s="164">
        <v>11882</v>
      </c>
      <c r="F100" s="164">
        <v>15486</v>
      </c>
      <c r="G100" s="81">
        <v>9934</v>
      </c>
      <c r="H100" s="81">
        <v>12042</v>
      </c>
      <c r="I100" s="84">
        <v>15551</v>
      </c>
      <c r="J100" s="186">
        <v>15551</v>
      </c>
      <c r="K100" s="249">
        <v>12886</v>
      </c>
    </row>
    <row r="101" spans="1:11" hidden="1">
      <c r="A101" s="238"/>
      <c r="B101" s="161"/>
      <c r="C101" s="162"/>
      <c r="D101" s="163"/>
      <c r="E101" s="164"/>
      <c r="F101" s="164"/>
      <c r="G101" s="81"/>
      <c r="H101" s="81"/>
      <c r="I101" s="84"/>
      <c r="J101" s="81"/>
      <c r="K101" s="249"/>
    </row>
    <row r="102" spans="1:11" hidden="1">
      <c r="A102" s="238"/>
      <c r="B102" s="161"/>
      <c r="C102" s="162"/>
      <c r="D102" s="163"/>
      <c r="E102" s="164"/>
      <c r="F102" s="164"/>
      <c r="G102" s="81"/>
      <c r="H102" s="81"/>
      <c r="I102" s="84"/>
      <c r="J102" s="170"/>
      <c r="K102" s="249"/>
    </row>
    <row r="103" spans="1:11">
      <c r="A103" s="261"/>
      <c r="B103" s="262" t="s">
        <v>86</v>
      </c>
      <c r="C103" s="263"/>
      <c r="D103" s="264" t="s">
        <v>87</v>
      </c>
      <c r="E103" s="265">
        <f t="shared" ref="E103:K103" si="11">SUM(E100:E102)</f>
        <v>11882</v>
      </c>
      <c r="F103" s="265">
        <f t="shared" si="11"/>
        <v>15486</v>
      </c>
      <c r="G103" s="265">
        <f t="shared" si="11"/>
        <v>9934</v>
      </c>
      <c r="H103" s="265">
        <f>SUM(H100:H102)</f>
        <v>12042</v>
      </c>
      <c r="I103" s="265">
        <f t="shared" si="11"/>
        <v>15551</v>
      </c>
      <c r="J103" s="266">
        <f t="shared" si="11"/>
        <v>15551</v>
      </c>
      <c r="K103" s="254">
        <f t="shared" si="11"/>
        <v>12886</v>
      </c>
    </row>
    <row r="104" spans="1:11" ht="12.75" customHeight="1">
      <c r="A104" s="267"/>
      <c r="B104" s="268" t="s">
        <v>88</v>
      </c>
      <c r="C104" s="269"/>
      <c r="D104" s="378" t="s">
        <v>89</v>
      </c>
      <c r="E104" s="378"/>
      <c r="F104" s="378"/>
      <c r="G104" s="378"/>
      <c r="H104" s="378"/>
      <c r="I104" s="378"/>
      <c r="J104" s="378"/>
      <c r="K104" s="379"/>
    </row>
    <row r="105" spans="1:11">
      <c r="A105" s="238"/>
      <c r="B105" s="161"/>
      <c r="C105" s="162">
        <v>630</v>
      </c>
      <c r="D105" s="163" t="s">
        <v>50</v>
      </c>
      <c r="E105" s="164">
        <v>403</v>
      </c>
      <c r="F105" s="164">
        <v>7063</v>
      </c>
      <c r="G105" s="81">
        <v>181</v>
      </c>
      <c r="H105" s="81">
        <v>14372</v>
      </c>
      <c r="I105" s="84">
        <v>7092</v>
      </c>
      <c r="J105" s="165">
        <v>12490</v>
      </c>
      <c r="K105" s="249">
        <v>11857</v>
      </c>
    </row>
    <row r="106" spans="1:11">
      <c r="A106" s="238"/>
      <c r="B106" s="161"/>
      <c r="C106" s="162">
        <v>640</v>
      </c>
      <c r="D106" s="163" t="s">
        <v>51</v>
      </c>
      <c r="E106" s="164">
        <v>663</v>
      </c>
      <c r="F106" s="164">
        <v>792</v>
      </c>
      <c r="G106" s="81">
        <v>17792</v>
      </c>
      <c r="H106" s="81">
        <v>17556</v>
      </c>
      <c r="I106" s="84">
        <v>16986</v>
      </c>
      <c r="J106" s="170">
        <v>24066</v>
      </c>
      <c r="K106" s="249">
        <v>43381</v>
      </c>
    </row>
    <row r="107" spans="1:11" hidden="1">
      <c r="A107" s="238"/>
      <c r="B107" s="161"/>
      <c r="C107" s="162"/>
      <c r="D107" s="163"/>
      <c r="E107" s="164"/>
      <c r="F107" s="164"/>
      <c r="G107" s="81"/>
      <c r="H107" s="81"/>
      <c r="I107" s="84"/>
      <c r="J107" s="81"/>
      <c r="K107" s="249"/>
    </row>
    <row r="108" spans="1:11" hidden="1">
      <c r="A108" s="238"/>
      <c r="B108" s="161"/>
      <c r="C108" s="162"/>
      <c r="D108" s="163"/>
      <c r="E108" s="164"/>
      <c r="F108" s="164"/>
      <c r="G108" s="81"/>
      <c r="H108" s="81"/>
      <c r="I108" s="84"/>
      <c r="J108" s="81"/>
      <c r="K108" s="249"/>
    </row>
    <row r="109" spans="1:11" hidden="1">
      <c r="A109" s="238"/>
      <c r="B109" s="161"/>
      <c r="C109" s="162"/>
      <c r="D109" s="163"/>
      <c r="E109" s="164"/>
      <c r="F109" s="164"/>
      <c r="G109" s="81"/>
      <c r="H109" s="81"/>
      <c r="I109" s="84"/>
      <c r="J109" s="170"/>
      <c r="K109" s="249"/>
    </row>
    <row r="110" spans="1:11">
      <c r="A110" s="256"/>
      <c r="B110" s="175" t="s">
        <v>90</v>
      </c>
      <c r="C110" s="176"/>
      <c r="D110" s="177" t="s">
        <v>91</v>
      </c>
      <c r="E110" s="178">
        <f t="shared" ref="E110:K110" si="12">SUM(E105:E109)</f>
        <v>1066</v>
      </c>
      <c r="F110" s="178">
        <f t="shared" si="12"/>
        <v>7855</v>
      </c>
      <c r="G110" s="178">
        <f t="shared" si="12"/>
        <v>17973</v>
      </c>
      <c r="H110" s="178">
        <f>SUM(H105:H109)</f>
        <v>31928</v>
      </c>
      <c r="I110" s="178">
        <f t="shared" si="12"/>
        <v>24078</v>
      </c>
      <c r="J110" s="185">
        <f t="shared" si="12"/>
        <v>36556</v>
      </c>
      <c r="K110" s="243">
        <f t="shared" si="12"/>
        <v>55238</v>
      </c>
    </row>
    <row r="111" spans="1:11" ht="12.75" customHeight="1">
      <c r="A111" s="255"/>
      <c r="B111" s="173" t="s">
        <v>208</v>
      </c>
      <c r="C111" s="174"/>
      <c r="D111" s="368" t="s">
        <v>93</v>
      </c>
      <c r="E111" s="368"/>
      <c r="F111" s="368"/>
      <c r="G111" s="368"/>
      <c r="H111" s="368"/>
      <c r="I111" s="368"/>
      <c r="J111" s="368"/>
      <c r="K111" s="370"/>
    </row>
    <row r="112" spans="1:11">
      <c r="A112" s="238"/>
      <c r="B112" s="161"/>
      <c r="C112" s="162">
        <v>610</v>
      </c>
      <c r="D112" s="163" t="s">
        <v>48</v>
      </c>
      <c r="E112" s="164">
        <v>5079</v>
      </c>
      <c r="F112" s="164">
        <v>5111</v>
      </c>
      <c r="G112" s="81">
        <v>15061</v>
      </c>
      <c r="H112" s="81">
        <v>27660</v>
      </c>
      <c r="I112" s="84">
        <v>22343</v>
      </c>
      <c r="J112" s="165">
        <v>12590</v>
      </c>
      <c r="K112" s="249">
        <v>13392</v>
      </c>
    </row>
    <row r="113" spans="1:11">
      <c r="A113" s="238"/>
      <c r="B113" s="161"/>
      <c r="C113" s="162">
        <v>620</v>
      </c>
      <c r="D113" s="163" t="s">
        <v>49</v>
      </c>
      <c r="E113" s="164">
        <v>494</v>
      </c>
      <c r="F113" s="164">
        <v>1663</v>
      </c>
      <c r="G113" s="81">
        <v>5316</v>
      </c>
      <c r="H113" s="81">
        <v>9243</v>
      </c>
      <c r="I113" s="84">
        <v>7811</v>
      </c>
      <c r="J113" s="81">
        <v>3848</v>
      </c>
      <c r="K113" s="249">
        <v>4715</v>
      </c>
    </row>
    <row r="114" spans="1:11">
      <c r="A114" s="238"/>
      <c r="B114" s="161"/>
      <c r="C114" s="162">
        <v>630</v>
      </c>
      <c r="D114" s="163" t="s">
        <v>50</v>
      </c>
      <c r="E114" s="164">
        <v>16428</v>
      </c>
      <c r="F114" s="164">
        <v>16608</v>
      </c>
      <c r="G114" s="81">
        <v>52755</v>
      </c>
      <c r="H114" s="81">
        <v>72884</v>
      </c>
      <c r="I114" s="84">
        <v>40360</v>
      </c>
      <c r="J114" s="170">
        <v>39833</v>
      </c>
      <c r="K114" s="249">
        <v>58736</v>
      </c>
    </row>
    <row r="115" spans="1:11" hidden="1">
      <c r="A115" s="238"/>
      <c r="B115" s="161"/>
      <c r="C115" s="162"/>
      <c r="D115" s="163"/>
      <c r="E115" s="164"/>
      <c r="F115" s="164"/>
      <c r="G115" s="81"/>
      <c r="H115" s="81"/>
      <c r="I115" s="84"/>
      <c r="J115" s="81"/>
      <c r="K115" s="249"/>
    </row>
    <row r="116" spans="1:11" hidden="1">
      <c r="A116" s="238"/>
      <c r="B116" s="161"/>
      <c r="C116" s="162"/>
      <c r="D116" s="163"/>
      <c r="E116" s="164"/>
      <c r="F116" s="164"/>
      <c r="G116" s="81"/>
      <c r="H116" s="81"/>
      <c r="I116" s="84"/>
      <c r="J116" s="81"/>
      <c r="K116" s="249"/>
    </row>
    <row r="117" spans="1:11" hidden="1">
      <c r="A117" s="238"/>
      <c r="B117" s="161"/>
      <c r="C117" s="162"/>
      <c r="D117" s="163"/>
      <c r="E117" s="164"/>
      <c r="F117" s="164"/>
      <c r="G117" s="81"/>
      <c r="H117" s="81"/>
      <c r="I117" s="84"/>
      <c r="J117" s="81"/>
      <c r="K117" s="249"/>
    </row>
    <row r="118" spans="1:11" hidden="1">
      <c r="A118" s="238"/>
      <c r="B118" s="161"/>
      <c r="C118" s="162"/>
      <c r="D118" s="163"/>
      <c r="E118" s="164"/>
      <c r="F118" s="164"/>
      <c r="G118" s="81"/>
      <c r="H118" s="81"/>
      <c r="I118" s="84"/>
      <c r="J118" s="170"/>
      <c r="K118" s="249"/>
    </row>
    <row r="119" spans="1:11">
      <c r="A119" s="260"/>
      <c r="B119" s="175" t="s">
        <v>167</v>
      </c>
      <c r="C119" s="176"/>
      <c r="D119" s="177" t="s">
        <v>209</v>
      </c>
      <c r="E119" s="178">
        <f t="shared" ref="E119:K119" si="13">SUM(E112:E118)</f>
        <v>22001</v>
      </c>
      <c r="F119" s="178">
        <f t="shared" si="13"/>
        <v>23382</v>
      </c>
      <c r="G119" s="178">
        <f t="shared" si="13"/>
        <v>73132</v>
      </c>
      <c r="H119" s="178">
        <f>SUM(H112:H118)</f>
        <v>109787</v>
      </c>
      <c r="I119" s="178">
        <f t="shared" si="13"/>
        <v>70514</v>
      </c>
      <c r="J119" s="185">
        <f t="shared" si="13"/>
        <v>56271</v>
      </c>
      <c r="K119" s="243">
        <f t="shared" si="13"/>
        <v>76843</v>
      </c>
    </row>
    <row r="120" spans="1:11" ht="12.75" customHeight="1">
      <c r="A120" s="255"/>
      <c r="B120" s="173" t="s">
        <v>208</v>
      </c>
      <c r="C120" s="174"/>
      <c r="D120" s="368" t="s">
        <v>210</v>
      </c>
      <c r="E120" s="368"/>
      <c r="F120" s="368"/>
      <c r="G120" s="368"/>
      <c r="H120" s="368"/>
      <c r="I120" s="368"/>
      <c r="J120" s="368"/>
      <c r="K120" s="370"/>
    </row>
    <row r="121" spans="1:11">
      <c r="A121" s="238"/>
      <c r="B121" s="161"/>
      <c r="C121" s="162">
        <v>610</v>
      </c>
      <c r="D121" s="163" t="s">
        <v>48</v>
      </c>
      <c r="E121" s="164">
        <v>6003</v>
      </c>
      <c r="F121" s="164">
        <v>6000</v>
      </c>
      <c r="G121" s="81">
        <v>6627</v>
      </c>
      <c r="H121" s="81">
        <v>6291</v>
      </c>
      <c r="I121" s="84">
        <v>6565</v>
      </c>
      <c r="J121" s="165">
        <v>6865</v>
      </c>
      <c r="K121" s="249">
        <v>8301</v>
      </c>
    </row>
    <row r="122" spans="1:11">
      <c r="A122" s="238"/>
      <c r="B122" s="161"/>
      <c r="C122" s="162">
        <v>620</v>
      </c>
      <c r="D122" s="163" t="s">
        <v>49</v>
      </c>
      <c r="E122" s="164">
        <v>443</v>
      </c>
      <c r="F122" s="164">
        <v>1870</v>
      </c>
      <c r="G122" s="81">
        <v>2357</v>
      </c>
      <c r="H122" s="81">
        <v>2203</v>
      </c>
      <c r="I122" s="84">
        <v>2300</v>
      </c>
      <c r="J122" s="81">
        <v>2000</v>
      </c>
      <c r="K122" s="249">
        <v>2922</v>
      </c>
    </row>
    <row r="123" spans="1:11">
      <c r="A123" s="238"/>
      <c r="B123" s="161"/>
      <c r="C123" s="162">
        <v>630</v>
      </c>
      <c r="D123" s="163" t="s">
        <v>50</v>
      </c>
      <c r="E123" s="164">
        <v>428</v>
      </c>
      <c r="F123" s="164">
        <v>332</v>
      </c>
      <c r="G123" s="81">
        <v>632</v>
      </c>
      <c r="H123" s="81">
        <v>477</v>
      </c>
      <c r="I123" s="84">
        <v>700</v>
      </c>
      <c r="J123" s="170">
        <v>700</v>
      </c>
      <c r="K123" s="249">
        <v>700</v>
      </c>
    </row>
    <row r="124" spans="1:11" hidden="1">
      <c r="A124" s="238"/>
      <c r="B124" s="161"/>
      <c r="C124" s="162"/>
      <c r="D124" s="163"/>
      <c r="E124" s="164">
        <v>0</v>
      </c>
      <c r="F124" s="164">
        <v>119</v>
      </c>
      <c r="G124" s="81">
        <v>0</v>
      </c>
      <c r="H124" s="81">
        <v>0</v>
      </c>
      <c r="I124" s="84">
        <v>0</v>
      </c>
      <c r="J124" s="170">
        <v>0</v>
      </c>
      <c r="K124" s="249"/>
    </row>
    <row r="125" spans="1:11">
      <c r="A125" s="260"/>
      <c r="B125" s="175" t="s">
        <v>92</v>
      </c>
      <c r="C125" s="176"/>
      <c r="D125" s="177" t="s">
        <v>211</v>
      </c>
      <c r="E125" s="178">
        <f t="shared" ref="E125:K125" si="14">SUM(E121:E124)</f>
        <v>6874</v>
      </c>
      <c r="F125" s="178">
        <f t="shared" si="14"/>
        <v>8321</v>
      </c>
      <c r="G125" s="178">
        <f t="shared" si="14"/>
        <v>9616</v>
      </c>
      <c r="H125" s="178">
        <f>SUM(H121:H124)</f>
        <v>8971</v>
      </c>
      <c r="I125" s="178">
        <f t="shared" si="14"/>
        <v>9565</v>
      </c>
      <c r="J125" s="185">
        <f t="shared" si="14"/>
        <v>9565</v>
      </c>
      <c r="K125" s="243">
        <f t="shared" si="14"/>
        <v>11923</v>
      </c>
    </row>
    <row r="126" spans="1:11" ht="12.75" customHeight="1">
      <c r="A126" s="255"/>
      <c r="B126" s="173" t="s">
        <v>208</v>
      </c>
      <c r="C126" s="174"/>
      <c r="D126" s="368" t="s">
        <v>212</v>
      </c>
      <c r="E126" s="368"/>
      <c r="F126" s="368"/>
      <c r="G126" s="368"/>
      <c r="H126" s="368"/>
      <c r="I126" s="368"/>
      <c r="J126" s="368"/>
      <c r="K126" s="370"/>
    </row>
    <row r="127" spans="1:11">
      <c r="A127" s="238"/>
      <c r="B127" s="161"/>
      <c r="C127" s="162">
        <v>630</v>
      </c>
      <c r="D127" s="163" t="s">
        <v>50</v>
      </c>
      <c r="E127" s="164">
        <v>16488</v>
      </c>
      <c r="F127" s="164">
        <v>19917</v>
      </c>
      <c r="G127" s="81">
        <v>18652</v>
      </c>
      <c r="H127" s="81">
        <v>10030</v>
      </c>
      <c r="I127" s="84">
        <v>8007</v>
      </c>
      <c r="J127" s="186">
        <v>3930</v>
      </c>
      <c r="K127" s="249">
        <v>4466</v>
      </c>
    </row>
    <row r="128" spans="1:11" hidden="1">
      <c r="A128" s="238"/>
      <c r="B128" s="161"/>
      <c r="C128" s="162"/>
      <c r="D128" s="163"/>
      <c r="E128" s="164">
        <v>20735</v>
      </c>
      <c r="F128" s="164">
        <v>14667</v>
      </c>
      <c r="G128" s="81"/>
      <c r="H128" s="81"/>
      <c r="I128" s="84"/>
      <c r="J128" s="170"/>
      <c r="K128" s="249"/>
    </row>
    <row r="129" spans="1:11">
      <c r="A129" s="256"/>
      <c r="B129" s="175" t="s">
        <v>213</v>
      </c>
      <c r="C129" s="176"/>
      <c r="D129" s="177" t="s">
        <v>214</v>
      </c>
      <c r="E129" s="178">
        <f t="shared" ref="E129:K129" si="15">SUM(E127:E128)</f>
        <v>37223</v>
      </c>
      <c r="F129" s="178">
        <f t="shared" si="15"/>
        <v>34584</v>
      </c>
      <c r="G129" s="178">
        <f t="shared" si="15"/>
        <v>18652</v>
      </c>
      <c r="H129" s="178">
        <f>SUM(H127:H128)</f>
        <v>10030</v>
      </c>
      <c r="I129" s="178">
        <f t="shared" si="15"/>
        <v>8007</v>
      </c>
      <c r="J129" s="185">
        <f t="shared" si="15"/>
        <v>3930</v>
      </c>
      <c r="K129" s="243">
        <f t="shared" si="15"/>
        <v>4466</v>
      </c>
    </row>
    <row r="130" spans="1:11" ht="12.75" customHeight="1">
      <c r="A130" s="255"/>
      <c r="B130" s="173" t="s">
        <v>100</v>
      </c>
      <c r="C130" s="174"/>
      <c r="D130" s="368" t="s">
        <v>101</v>
      </c>
      <c r="E130" s="368"/>
      <c r="F130" s="368"/>
      <c r="G130" s="368"/>
      <c r="H130" s="368"/>
      <c r="I130" s="368"/>
      <c r="J130" s="368"/>
      <c r="K130" s="370"/>
    </row>
    <row r="131" spans="1:11">
      <c r="A131" s="238"/>
      <c r="B131" s="161"/>
      <c r="C131" s="162">
        <v>630</v>
      </c>
      <c r="D131" s="163" t="s">
        <v>50</v>
      </c>
      <c r="E131" s="164">
        <v>989</v>
      </c>
      <c r="F131" s="164">
        <v>989</v>
      </c>
      <c r="G131" s="81">
        <v>3357</v>
      </c>
      <c r="H131" s="81">
        <v>3669</v>
      </c>
      <c r="I131" s="84">
        <v>3074</v>
      </c>
      <c r="J131" s="186">
        <v>3074</v>
      </c>
      <c r="K131" s="249">
        <v>3374</v>
      </c>
    </row>
    <row r="132" spans="1:11" hidden="1">
      <c r="A132" s="238"/>
      <c r="B132" s="161"/>
      <c r="C132" s="162"/>
      <c r="D132" s="163"/>
      <c r="E132" s="164"/>
      <c r="F132" s="164"/>
      <c r="G132" s="81"/>
      <c r="H132" s="81"/>
      <c r="I132" s="84"/>
      <c r="J132" s="81"/>
      <c r="K132" s="249"/>
    </row>
    <row r="133" spans="1:11" hidden="1">
      <c r="A133" s="238"/>
      <c r="B133" s="161"/>
      <c r="C133" s="162"/>
      <c r="D133" s="163"/>
      <c r="E133" s="164"/>
      <c r="F133" s="164"/>
      <c r="G133" s="81"/>
      <c r="H133" s="81"/>
      <c r="I133" s="84"/>
      <c r="J133" s="81"/>
      <c r="K133" s="249"/>
    </row>
    <row r="134" spans="1:11" hidden="1">
      <c r="A134" s="238"/>
      <c r="B134" s="161"/>
      <c r="C134" s="162"/>
      <c r="D134" s="163"/>
      <c r="E134" s="164"/>
      <c r="F134" s="164"/>
      <c r="G134" s="81"/>
      <c r="H134" s="81"/>
      <c r="I134" s="84"/>
      <c r="J134" s="170"/>
      <c r="K134" s="249"/>
    </row>
    <row r="135" spans="1:11">
      <c r="A135" s="260"/>
      <c r="B135" s="175" t="s">
        <v>102</v>
      </c>
      <c r="C135" s="176"/>
      <c r="D135" s="177" t="s">
        <v>103</v>
      </c>
      <c r="E135" s="178">
        <f t="shared" ref="E135:K135" si="16">SUM(E131:E134)</f>
        <v>989</v>
      </c>
      <c r="F135" s="178">
        <f t="shared" si="16"/>
        <v>989</v>
      </c>
      <c r="G135" s="178">
        <f t="shared" si="16"/>
        <v>3357</v>
      </c>
      <c r="H135" s="178">
        <f>SUM(H131:H134)</f>
        <v>3669</v>
      </c>
      <c r="I135" s="178">
        <f t="shared" si="16"/>
        <v>3074</v>
      </c>
      <c r="J135" s="185">
        <f t="shared" si="16"/>
        <v>3074</v>
      </c>
      <c r="K135" s="243">
        <f t="shared" si="16"/>
        <v>3374</v>
      </c>
    </row>
    <row r="136" spans="1:11" ht="12.75" customHeight="1">
      <c r="A136" s="255"/>
      <c r="B136" s="173" t="s">
        <v>104</v>
      </c>
      <c r="C136" s="174"/>
      <c r="D136" s="368" t="s">
        <v>105</v>
      </c>
      <c r="E136" s="368"/>
      <c r="F136" s="368"/>
      <c r="G136" s="368"/>
      <c r="H136" s="368"/>
      <c r="I136" s="368"/>
      <c r="J136" s="369"/>
      <c r="K136" s="370"/>
    </row>
    <row r="137" spans="1:11">
      <c r="A137" s="238"/>
      <c r="B137" s="161"/>
      <c r="C137" s="162">
        <v>630</v>
      </c>
      <c r="D137" s="163" t="s">
        <v>50</v>
      </c>
      <c r="E137" s="164">
        <v>1697</v>
      </c>
      <c r="F137" s="164">
        <v>2108</v>
      </c>
      <c r="G137" s="81">
        <v>4491</v>
      </c>
      <c r="H137" s="81">
        <v>4940</v>
      </c>
      <c r="I137" s="84">
        <v>6211</v>
      </c>
      <c r="J137" s="246">
        <v>6211</v>
      </c>
      <c r="K137" s="249">
        <v>4516</v>
      </c>
    </row>
    <row r="138" spans="1:11" hidden="1">
      <c r="A138" s="238"/>
      <c r="B138" s="161"/>
      <c r="C138" s="162"/>
      <c r="D138" s="163"/>
      <c r="E138" s="164"/>
      <c r="F138" s="164"/>
      <c r="G138" s="81"/>
      <c r="H138" s="81"/>
      <c r="I138" s="84"/>
      <c r="J138" s="81"/>
      <c r="K138" s="249"/>
    </row>
    <row r="139" spans="1:11" hidden="1">
      <c r="A139" s="238"/>
      <c r="B139" s="161"/>
      <c r="C139" s="162"/>
      <c r="D139" s="163"/>
      <c r="E139" s="164"/>
      <c r="F139" s="164"/>
      <c r="G139" s="81"/>
      <c r="H139" s="81"/>
      <c r="I139" s="84"/>
      <c r="J139" s="81"/>
      <c r="K139" s="249"/>
    </row>
    <row r="140" spans="1:11" hidden="1">
      <c r="A140" s="238"/>
      <c r="B140" s="161"/>
      <c r="C140" s="162"/>
      <c r="D140" s="163"/>
      <c r="E140" s="164"/>
      <c r="F140" s="164"/>
      <c r="G140" s="81"/>
      <c r="H140" s="81"/>
      <c r="I140" s="84"/>
      <c r="J140" s="170"/>
      <c r="K140" s="249"/>
    </row>
    <row r="141" spans="1:11">
      <c r="A141" s="260"/>
      <c r="B141" s="175" t="s">
        <v>106</v>
      </c>
      <c r="C141" s="176"/>
      <c r="D141" s="177" t="s">
        <v>107</v>
      </c>
      <c r="E141" s="178">
        <f t="shared" ref="E141:K141" si="17">SUM(E137:E140)</f>
        <v>1697</v>
      </c>
      <c r="F141" s="178">
        <f t="shared" si="17"/>
        <v>2108</v>
      </c>
      <c r="G141" s="178">
        <f t="shared" si="17"/>
        <v>4491</v>
      </c>
      <c r="H141" s="178">
        <f>SUM(H137:H140)</f>
        <v>4940</v>
      </c>
      <c r="I141" s="178">
        <f t="shared" si="17"/>
        <v>6211</v>
      </c>
      <c r="J141" s="185">
        <f t="shared" si="17"/>
        <v>6211</v>
      </c>
      <c r="K141" s="243">
        <f t="shared" si="17"/>
        <v>4516</v>
      </c>
    </row>
    <row r="142" spans="1:11" ht="12.75" customHeight="1">
      <c r="A142" s="255"/>
      <c r="B142" s="173" t="s">
        <v>108</v>
      </c>
      <c r="C142" s="174"/>
      <c r="D142" s="368" t="s">
        <v>109</v>
      </c>
      <c r="E142" s="368"/>
      <c r="F142" s="368"/>
      <c r="G142" s="368"/>
      <c r="H142" s="368"/>
      <c r="I142" s="368"/>
      <c r="J142" s="368"/>
      <c r="K142" s="370"/>
    </row>
    <row r="143" spans="1:11">
      <c r="A143" s="238"/>
      <c r="B143" s="161"/>
      <c r="C143" s="162">
        <v>610</v>
      </c>
      <c r="D143" s="163" t="s">
        <v>48</v>
      </c>
      <c r="E143" s="164">
        <v>92899</v>
      </c>
      <c r="F143" s="164">
        <v>75739</v>
      </c>
      <c r="G143" s="81">
        <v>82408</v>
      </c>
      <c r="H143" s="81">
        <v>88089</v>
      </c>
      <c r="I143" s="84">
        <v>107760</v>
      </c>
      <c r="J143" s="165">
        <v>107760</v>
      </c>
      <c r="K143" s="249">
        <v>117790</v>
      </c>
    </row>
    <row r="144" spans="1:11">
      <c r="A144" s="238"/>
      <c r="B144" s="161"/>
      <c r="C144" s="162">
        <v>620</v>
      </c>
      <c r="D144" s="163" t="s">
        <v>49</v>
      </c>
      <c r="E144" s="164">
        <v>5244</v>
      </c>
      <c r="F144" s="164">
        <v>24351</v>
      </c>
      <c r="G144" s="81">
        <v>29298</v>
      </c>
      <c r="H144" s="81">
        <v>33688</v>
      </c>
      <c r="I144" s="84">
        <v>37670</v>
      </c>
      <c r="J144" s="81">
        <v>37670</v>
      </c>
      <c r="K144" s="249">
        <v>41962</v>
      </c>
    </row>
    <row r="145" spans="1:11">
      <c r="A145" s="238"/>
      <c r="B145" s="161"/>
      <c r="C145" s="162">
        <v>630</v>
      </c>
      <c r="D145" s="163" t="s">
        <v>50</v>
      </c>
      <c r="E145" s="164">
        <v>478</v>
      </c>
      <c r="F145" s="164">
        <v>432</v>
      </c>
      <c r="G145" s="81">
        <v>30589</v>
      </c>
      <c r="H145" s="81">
        <v>28663</v>
      </c>
      <c r="I145" s="84">
        <v>25689</v>
      </c>
      <c r="J145" s="81">
        <v>26110</v>
      </c>
      <c r="K145" s="249">
        <v>24550</v>
      </c>
    </row>
    <row r="146" spans="1:11">
      <c r="A146" s="238"/>
      <c r="B146" s="161"/>
      <c r="C146" s="162">
        <v>640</v>
      </c>
      <c r="D146" s="163" t="s">
        <v>51</v>
      </c>
      <c r="E146" s="164">
        <v>10</v>
      </c>
      <c r="F146" s="164">
        <v>7</v>
      </c>
      <c r="G146" s="81"/>
      <c r="H146" s="81">
        <v>57</v>
      </c>
      <c r="I146" s="84">
        <v>200</v>
      </c>
      <c r="J146" s="81">
        <v>200</v>
      </c>
      <c r="K146" s="249">
        <v>498</v>
      </c>
    </row>
    <row r="147" spans="1:11">
      <c r="A147" s="260"/>
      <c r="B147" s="175"/>
      <c r="C147" s="176"/>
      <c r="D147" s="177" t="s">
        <v>110</v>
      </c>
      <c r="E147" s="178">
        <v>18556</v>
      </c>
      <c r="F147" s="178">
        <v>17448</v>
      </c>
      <c r="G147" s="178">
        <f>SUM(G143:G146)</f>
        <v>142295</v>
      </c>
      <c r="H147" s="178">
        <f>SUM(H143:H146)</f>
        <v>150497</v>
      </c>
      <c r="I147" s="178">
        <f>SUM(I143:I146)</f>
        <v>171319</v>
      </c>
      <c r="J147" s="178">
        <f>SUM(J143:J146)</f>
        <v>171740</v>
      </c>
      <c r="K147" s="243">
        <f>SUM(K143:K146)</f>
        <v>184800</v>
      </c>
    </row>
    <row r="148" spans="1:11" ht="12.75" customHeight="1">
      <c r="A148" s="255"/>
      <c r="B148" s="173" t="s">
        <v>111</v>
      </c>
      <c r="C148" s="174"/>
      <c r="D148" s="368" t="s">
        <v>112</v>
      </c>
      <c r="E148" s="368">
        <v>615</v>
      </c>
      <c r="F148" s="368">
        <v>788</v>
      </c>
      <c r="G148" s="368"/>
      <c r="H148" s="368"/>
      <c r="I148" s="368"/>
      <c r="J148" s="368"/>
      <c r="K148" s="370"/>
    </row>
    <row r="149" spans="1:11">
      <c r="A149" s="238"/>
      <c r="B149" s="161"/>
      <c r="C149" s="162">
        <v>610</v>
      </c>
      <c r="D149" s="163" t="s">
        <v>258</v>
      </c>
      <c r="E149" s="164">
        <v>681</v>
      </c>
      <c r="F149" s="164">
        <v>42</v>
      </c>
      <c r="G149" s="81"/>
      <c r="H149" s="81">
        <v>11976</v>
      </c>
      <c r="I149" s="84">
        <v>18680</v>
      </c>
      <c r="J149" s="81">
        <v>18680</v>
      </c>
      <c r="K149" s="249">
        <v>19879</v>
      </c>
    </row>
    <row r="150" spans="1:11">
      <c r="A150" s="238"/>
      <c r="B150" s="161"/>
      <c r="C150" s="162">
        <v>620</v>
      </c>
      <c r="D150" s="163" t="s">
        <v>215</v>
      </c>
      <c r="E150" s="164">
        <v>822</v>
      </c>
      <c r="F150" s="164">
        <v>267</v>
      </c>
      <c r="G150" s="81"/>
      <c r="H150" s="81">
        <v>4602</v>
      </c>
      <c r="I150" s="84">
        <v>6529</v>
      </c>
      <c r="J150" s="81">
        <v>4635</v>
      </c>
      <c r="K150" s="249">
        <v>6997</v>
      </c>
    </row>
    <row r="151" spans="1:11">
      <c r="A151" s="238"/>
      <c r="B151" s="161"/>
      <c r="C151" s="162">
        <v>630</v>
      </c>
      <c r="D151" s="163" t="s">
        <v>216</v>
      </c>
      <c r="E151" s="164">
        <v>12692</v>
      </c>
      <c r="F151" s="164">
        <v>6587</v>
      </c>
      <c r="G151" s="81"/>
      <c r="H151" s="81">
        <v>337</v>
      </c>
      <c r="I151" s="84">
        <v>2940</v>
      </c>
      <c r="J151" s="81">
        <v>2940</v>
      </c>
      <c r="K151" s="249">
        <v>2940</v>
      </c>
    </row>
    <row r="152" spans="1:11">
      <c r="A152" s="238"/>
      <c r="B152" s="161"/>
      <c r="C152" s="162">
        <v>640</v>
      </c>
      <c r="D152" s="163" t="s">
        <v>217</v>
      </c>
      <c r="E152" s="164">
        <v>0</v>
      </c>
      <c r="F152" s="164">
        <v>0</v>
      </c>
      <c r="G152" s="81"/>
      <c r="H152" s="81">
        <v>0</v>
      </c>
      <c r="I152" s="84">
        <v>100</v>
      </c>
      <c r="J152" s="170">
        <v>100</v>
      </c>
      <c r="K152" s="249">
        <v>200</v>
      </c>
    </row>
    <row r="153" spans="1:11">
      <c r="A153" s="260"/>
      <c r="B153" s="175"/>
      <c r="C153" s="176"/>
      <c r="D153" s="177" t="s">
        <v>117</v>
      </c>
      <c r="E153" s="178"/>
      <c r="F153" s="178"/>
      <c r="G153" s="178">
        <f>SUM(G149:G152)</f>
        <v>0</v>
      </c>
      <c r="H153" s="178">
        <f>SUM(H149:H152)</f>
        <v>16915</v>
      </c>
      <c r="I153" s="178">
        <f>SUM(I149:I152)</f>
        <v>28249</v>
      </c>
      <c r="J153" s="178">
        <f>SUM(J149:J152)</f>
        <v>26355</v>
      </c>
      <c r="K153" s="243">
        <f>SUM(K149:K152)</f>
        <v>30016</v>
      </c>
    </row>
    <row r="154" spans="1:11">
      <c r="A154" s="260"/>
      <c r="B154" s="175"/>
      <c r="C154" s="176"/>
      <c r="D154" s="177" t="s">
        <v>218</v>
      </c>
      <c r="E154" s="178">
        <f>SUM(E143:E152)</f>
        <v>131997</v>
      </c>
      <c r="F154" s="178">
        <f>SUM(F143:F152)</f>
        <v>125661</v>
      </c>
      <c r="G154" s="178">
        <f>G147+G153</f>
        <v>142295</v>
      </c>
      <c r="H154" s="178">
        <f>H147+H153</f>
        <v>167412</v>
      </c>
      <c r="I154" s="178">
        <f>I147+I153</f>
        <v>199568</v>
      </c>
      <c r="J154" s="178">
        <f>J147+J153</f>
        <v>198095</v>
      </c>
      <c r="K154" s="243">
        <f>K147+K153</f>
        <v>214816</v>
      </c>
    </row>
    <row r="155" spans="1:11" ht="12.75" customHeight="1">
      <c r="A155" s="255"/>
      <c r="B155" s="173" t="s">
        <v>119</v>
      </c>
      <c r="C155" s="174"/>
      <c r="D155" s="368" t="s">
        <v>120</v>
      </c>
      <c r="E155" s="368"/>
      <c r="F155" s="368"/>
      <c r="G155" s="368"/>
      <c r="H155" s="368"/>
      <c r="I155" s="368"/>
      <c r="J155" s="368"/>
      <c r="K155" s="370"/>
    </row>
    <row r="156" spans="1:11">
      <c r="A156" s="238"/>
      <c r="B156" s="161"/>
      <c r="C156" s="162" t="s">
        <v>121</v>
      </c>
      <c r="D156" s="163" t="s">
        <v>81</v>
      </c>
      <c r="E156" s="164">
        <v>0</v>
      </c>
      <c r="F156" s="164">
        <v>244871</v>
      </c>
      <c r="G156" s="81">
        <v>255096</v>
      </c>
      <c r="H156" s="81">
        <v>262342</v>
      </c>
      <c r="I156" s="84">
        <v>258900</v>
      </c>
      <c r="J156" s="165">
        <v>259280</v>
      </c>
      <c r="K156" s="249">
        <v>282415</v>
      </c>
    </row>
    <row r="157" spans="1:11">
      <c r="A157" s="238"/>
      <c r="B157" s="161"/>
      <c r="C157" s="162" t="s">
        <v>122</v>
      </c>
      <c r="D157" s="163" t="s">
        <v>123</v>
      </c>
      <c r="E157" s="164">
        <v>0</v>
      </c>
      <c r="F157" s="164">
        <v>89765</v>
      </c>
      <c r="G157" s="81">
        <v>104903</v>
      </c>
      <c r="H157" s="81">
        <v>98831</v>
      </c>
      <c r="I157" s="84">
        <v>100770</v>
      </c>
      <c r="J157" s="81">
        <v>100770</v>
      </c>
      <c r="K157" s="249">
        <v>104713</v>
      </c>
    </row>
    <row r="158" spans="1:11">
      <c r="A158" s="238"/>
      <c r="B158" s="161"/>
      <c r="C158" s="162" t="s">
        <v>94</v>
      </c>
      <c r="D158" s="163" t="s">
        <v>50</v>
      </c>
      <c r="E158" s="164">
        <v>0</v>
      </c>
      <c r="F158" s="164">
        <v>88681</v>
      </c>
      <c r="G158" s="81">
        <v>120973</v>
      </c>
      <c r="H158" s="81">
        <v>55919</v>
      </c>
      <c r="I158" s="84">
        <v>54398</v>
      </c>
      <c r="J158" s="81">
        <v>66038</v>
      </c>
      <c r="K158" s="249">
        <v>64250</v>
      </c>
    </row>
    <row r="159" spans="1:11">
      <c r="A159" s="238"/>
      <c r="B159" s="161"/>
      <c r="C159" s="162">
        <v>630</v>
      </c>
      <c r="D159" s="163" t="s">
        <v>219</v>
      </c>
      <c r="E159" s="164"/>
      <c r="F159" s="164"/>
      <c r="G159" s="81"/>
      <c r="H159" s="81">
        <v>645</v>
      </c>
      <c r="I159" s="84"/>
      <c r="J159" s="81">
        <v>0</v>
      </c>
      <c r="K159" s="249"/>
    </row>
    <row r="160" spans="1:11">
      <c r="A160" s="238"/>
      <c r="B160" s="161"/>
      <c r="C160" s="162">
        <v>640</v>
      </c>
      <c r="D160" s="163" t="s">
        <v>51</v>
      </c>
      <c r="E160" s="164"/>
      <c r="F160" s="164">
        <v>3965</v>
      </c>
      <c r="G160" s="81">
        <v>492</v>
      </c>
      <c r="H160" s="81">
        <v>13635</v>
      </c>
      <c r="I160" s="84">
        <v>1000</v>
      </c>
      <c r="J160" s="170">
        <v>1000</v>
      </c>
      <c r="K160" s="249">
        <v>1000</v>
      </c>
    </row>
    <row r="161" spans="1:11" ht="25.5">
      <c r="A161" s="261"/>
      <c r="B161" s="262" t="s">
        <v>124</v>
      </c>
      <c r="C161" s="263"/>
      <c r="D161" s="264" t="s">
        <v>220</v>
      </c>
      <c r="E161" s="265">
        <f t="shared" ref="E161:K161" si="18">SUM(E156:E160)</f>
        <v>0</v>
      </c>
      <c r="F161" s="265">
        <f t="shared" si="18"/>
        <v>427282</v>
      </c>
      <c r="G161" s="265">
        <f t="shared" si="18"/>
        <v>481464</v>
      </c>
      <c r="H161" s="265">
        <f>SUM(H156:H160)</f>
        <v>431372</v>
      </c>
      <c r="I161" s="265">
        <f t="shared" si="18"/>
        <v>415068</v>
      </c>
      <c r="J161" s="266">
        <f t="shared" si="18"/>
        <v>427088</v>
      </c>
      <c r="K161" s="254">
        <f t="shared" si="18"/>
        <v>452378</v>
      </c>
    </row>
    <row r="162" spans="1:11" ht="12.75" customHeight="1">
      <c r="A162" s="267"/>
      <c r="B162" s="268" t="s">
        <v>126</v>
      </c>
      <c r="C162" s="269"/>
      <c r="D162" s="378" t="s">
        <v>127</v>
      </c>
      <c r="E162" s="378"/>
      <c r="F162" s="378"/>
      <c r="G162" s="378"/>
      <c r="H162" s="378"/>
      <c r="I162" s="378"/>
      <c r="J162" s="378"/>
      <c r="K162" s="379"/>
    </row>
    <row r="163" spans="1:11">
      <c r="A163" s="238"/>
      <c r="B163" s="161"/>
      <c r="C163" s="162">
        <v>630</v>
      </c>
      <c r="D163" s="163" t="s">
        <v>50</v>
      </c>
      <c r="E163" s="164">
        <v>1402</v>
      </c>
      <c r="F163" s="164">
        <v>994</v>
      </c>
      <c r="G163" s="81">
        <v>1539</v>
      </c>
      <c r="H163" s="81">
        <v>1243</v>
      </c>
      <c r="I163" s="81">
        <v>2500</v>
      </c>
      <c r="J163" s="81">
        <v>2500</v>
      </c>
      <c r="K163" s="252">
        <v>2500</v>
      </c>
    </row>
    <row r="164" spans="1:11">
      <c r="A164" s="260"/>
      <c r="B164" s="175" t="s">
        <v>128</v>
      </c>
      <c r="C164" s="176"/>
      <c r="D164" s="177" t="s">
        <v>129</v>
      </c>
      <c r="E164" s="178">
        <f t="shared" ref="E164:K164" si="19">E163</f>
        <v>1402</v>
      </c>
      <c r="F164" s="178">
        <f t="shared" si="19"/>
        <v>994</v>
      </c>
      <c r="G164" s="178">
        <f t="shared" si="19"/>
        <v>1539</v>
      </c>
      <c r="H164" s="178">
        <f>H163</f>
        <v>1243</v>
      </c>
      <c r="I164" s="178">
        <f t="shared" si="19"/>
        <v>2500</v>
      </c>
      <c r="J164" s="178">
        <f t="shared" si="19"/>
        <v>2500</v>
      </c>
      <c r="K164" s="243">
        <f t="shared" si="19"/>
        <v>2500</v>
      </c>
    </row>
    <row r="165" spans="1:11" ht="12.75" customHeight="1">
      <c r="A165" s="255"/>
      <c r="B165" s="173" t="s">
        <v>126</v>
      </c>
      <c r="C165" s="174"/>
      <c r="D165" s="368" t="s">
        <v>221</v>
      </c>
      <c r="E165" s="368"/>
      <c r="F165" s="368"/>
      <c r="G165" s="368"/>
      <c r="H165" s="368"/>
      <c r="I165" s="368"/>
      <c r="J165" s="368"/>
      <c r="K165" s="370"/>
    </row>
    <row r="166" spans="1:11" ht="12.6" customHeight="1">
      <c r="A166" s="238"/>
      <c r="B166" s="161"/>
      <c r="C166" s="162" t="s">
        <v>121</v>
      </c>
      <c r="D166" s="163" t="s">
        <v>81</v>
      </c>
      <c r="E166" s="164">
        <v>17858</v>
      </c>
      <c r="F166" s="164">
        <v>20896</v>
      </c>
      <c r="G166" s="81">
        <v>13762</v>
      </c>
      <c r="H166" s="81">
        <v>14582</v>
      </c>
      <c r="I166" s="84">
        <v>15940</v>
      </c>
      <c r="J166" s="165">
        <v>15940</v>
      </c>
      <c r="K166" s="249">
        <v>16578</v>
      </c>
    </row>
    <row r="167" spans="1:11" ht="12.6" customHeight="1">
      <c r="A167" s="238"/>
      <c r="B167" s="161"/>
      <c r="C167" s="162" t="s">
        <v>122</v>
      </c>
      <c r="D167" s="163" t="s">
        <v>123</v>
      </c>
      <c r="E167" s="164">
        <v>0</v>
      </c>
      <c r="F167" s="164">
        <v>0</v>
      </c>
      <c r="G167" s="81">
        <v>4959</v>
      </c>
      <c r="H167" s="81">
        <v>5219</v>
      </c>
      <c r="I167" s="84">
        <v>5568</v>
      </c>
      <c r="J167" s="81">
        <v>5568</v>
      </c>
      <c r="K167" s="249">
        <v>5794</v>
      </c>
    </row>
    <row r="168" spans="1:11" ht="12.6" customHeight="1">
      <c r="A168" s="238"/>
      <c r="B168" s="161"/>
      <c r="C168" s="162">
        <v>630</v>
      </c>
      <c r="D168" s="163" t="s">
        <v>50</v>
      </c>
      <c r="E168" s="164"/>
      <c r="F168" s="164"/>
      <c r="G168" s="81">
        <v>6406</v>
      </c>
      <c r="H168" s="81">
        <v>5423</v>
      </c>
      <c r="I168" s="84">
        <v>4522</v>
      </c>
      <c r="J168" s="81">
        <v>4522</v>
      </c>
      <c r="K168" s="249">
        <v>4522</v>
      </c>
    </row>
    <row r="169" spans="1:11" ht="12.6" customHeight="1">
      <c r="A169" s="238"/>
      <c r="B169" s="161"/>
      <c r="C169" s="162" t="s">
        <v>131</v>
      </c>
      <c r="D169" s="163" t="s">
        <v>222</v>
      </c>
      <c r="E169" s="164">
        <v>0</v>
      </c>
      <c r="F169" s="164">
        <v>0</v>
      </c>
      <c r="G169" s="81">
        <v>68</v>
      </c>
      <c r="H169" s="81">
        <v>52</v>
      </c>
      <c r="I169" s="84">
        <v>120</v>
      </c>
      <c r="J169" s="170">
        <v>120</v>
      </c>
      <c r="K169" s="249">
        <v>120</v>
      </c>
    </row>
    <row r="170" spans="1:11" ht="25.5">
      <c r="A170" s="260"/>
      <c r="B170" s="175" t="s">
        <v>128</v>
      </c>
      <c r="C170" s="176"/>
      <c r="D170" s="187" t="s">
        <v>223</v>
      </c>
      <c r="E170" s="178">
        <f t="shared" ref="E170:K170" si="20">SUM(E166:E169)</f>
        <v>17858</v>
      </c>
      <c r="F170" s="178">
        <f t="shared" si="20"/>
        <v>20896</v>
      </c>
      <c r="G170" s="178">
        <f t="shared" si="20"/>
        <v>25195</v>
      </c>
      <c r="H170" s="178">
        <f>SUM(H166:H169)</f>
        <v>25276</v>
      </c>
      <c r="I170" s="178">
        <f t="shared" si="20"/>
        <v>26150</v>
      </c>
      <c r="J170" s="185">
        <f t="shared" si="20"/>
        <v>26150</v>
      </c>
      <c r="K170" s="243">
        <f t="shared" si="20"/>
        <v>27014</v>
      </c>
    </row>
    <row r="171" spans="1:11" ht="12.75" customHeight="1">
      <c r="A171" s="255"/>
      <c r="B171" s="173" t="s">
        <v>126</v>
      </c>
      <c r="C171" s="174"/>
      <c r="D171" s="368" t="s">
        <v>224</v>
      </c>
      <c r="E171" s="368"/>
      <c r="F171" s="368"/>
      <c r="G171" s="368"/>
      <c r="H171" s="368"/>
      <c r="I171" s="368"/>
      <c r="J171" s="368"/>
      <c r="K171" s="370"/>
    </row>
    <row r="172" spans="1:11" ht="12.75" customHeight="1">
      <c r="A172" s="258"/>
      <c r="B172" s="180"/>
      <c r="C172" s="181">
        <v>620</v>
      </c>
      <c r="D172" s="224" t="s">
        <v>123</v>
      </c>
      <c r="E172" s="223"/>
      <c r="F172" s="223"/>
      <c r="G172" s="223"/>
      <c r="H172" s="223"/>
      <c r="I172" s="223"/>
      <c r="J172" s="223"/>
      <c r="K172" s="252">
        <v>5500</v>
      </c>
    </row>
    <row r="173" spans="1:11" ht="12.75" customHeight="1">
      <c r="A173" s="258"/>
      <c r="B173" s="180"/>
      <c r="C173" s="181">
        <v>630</v>
      </c>
      <c r="D173" s="224" t="s">
        <v>50</v>
      </c>
      <c r="E173" s="223"/>
      <c r="F173" s="223"/>
      <c r="G173" s="81">
        <v>17195</v>
      </c>
      <c r="H173" s="81">
        <v>23882</v>
      </c>
      <c r="I173" s="81">
        <v>21033</v>
      </c>
      <c r="J173" s="81">
        <v>35025</v>
      </c>
      <c r="K173" s="252">
        <v>26921</v>
      </c>
    </row>
    <row r="174" spans="1:11" ht="12.75" customHeight="1">
      <c r="A174" s="258"/>
      <c r="B174" s="180"/>
      <c r="C174" s="181">
        <v>640</v>
      </c>
      <c r="D174" s="224" t="s">
        <v>51</v>
      </c>
      <c r="E174" s="223"/>
      <c r="F174" s="223"/>
      <c r="G174" s="81"/>
      <c r="H174" s="81"/>
      <c r="I174" s="81"/>
      <c r="J174" s="81"/>
      <c r="K174" s="252">
        <v>30</v>
      </c>
    </row>
    <row r="175" spans="1:11">
      <c r="A175" s="260"/>
      <c r="B175" s="175" t="s">
        <v>128</v>
      </c>
      <c r="C175" s="176"/>
      <c r="D175" s="177" t="s">
        <v>225</v>
      </c>
      <c r="E175" s="178" t="e">
        <f>#REF!</f>
        <v>#REF!</v>
      </c>
      <c r="F175" s="178" t="e">
        <f>#REF!</f>
        <v>#REF!</v>
      </c>
      <c r="G175" s="178">
        <f>SUM(G172:G173)</f>
        <v>17195</v>
      </c>
      <c r="H175" s="178">
        <f>SUM(H172:H173)</f>
        <v>23882</v>
      </c>
      <c r="I175" s="178">
        <f>SUM(I172:I173)</f>
        <v>21033</v>
      </c>
      <c r="J175" s="178">
        <f>SUM(J172:J173)</f>
        <v>35025</v>
      </c>
      <c r="K175" s="243">
        <f>SUM(K172:K174)</f>
        <v>32451</v>
      </c>
    </row>
    <row r="176" spans="1:11" ht="12.75" customHeight="1">
      <c r="A176" s="255"/>
      <c r="B176" s="173" t="s">
        <v>134</v>
      </c>
      <c r="C176" s="174"/>
      <c r="D176" s="368" t="s">
        <v>226</v>
      </c>
      <c r="E176" s="368"/>
      <c r="F176" s="368"/>
      <c r="G176" s="368"/>
      <c r="H176" s="368"/>
      <c r="I176" s="368"/>
      <c r="J176" s="368"/>
      <c r="K176" s="370"/>
    </row>
    <row r="177" spans="1:11">
      <c r="A177" s="238"/>
      <c r="B177" s="161"/>
      <c r="C177" s="162">
        <v>610</v>
      </c>
      <c r="D177" s="163" t="s">
        <v>136</v>
      </c>
      <c r="E177" s="164">
        <v>63049</v>
      </c>
      <c r="F177" s="164">
        <v>74530</v>
      </c>
      <c r="G177" s="81">
        <v>39450</v>
      </c>
      <c r="H177" s="81">
        <v>29624</v>
      </c>
      <c r="I177" s="81">
        <v>25563</v>
      </c>
      <c r="J177" s="81">
        <v>25563</v>
      </c>
      <c r="K177" s="252">
        <v>26586</v>
      </c>
    </row>
    <row r="178" spans="1:11">
      <c r="A178" s="238"/>
      <c r="B178" s="161"/>
      <c r="C178" s="162">
        <v>620</v>
      </c>
      <c r="D178" s="163" t="s">
        <v>137</v>
      </c>
      <c r="E178" s="164"/>
      <c r="F178" s="164"/>
      <c r="G178" s="81">
        <v>14502</v>
      </c>
      <c r="H178" s="81">
        <v>10506</v>
      </c>
      <c r="I178" s="81">
        <v>10168</v>
      </c>
      <c r="J178" s="81">
        <v>10168</v>
      </c>
      <c r="K178" s="252">
        <v>10575</v>
      </c>
    </row>
    <row r="179" spans="1:11">
      <c r="A179" s="238"/>
      <c r="B179" s="161"/>
      <c r="C179" s="162">
        <v>630</v>
      </c>
      <c r="D179" s="163" t="s">
        <v>138</v>
      </c>
      <c r="E179" s="164"/>
      <c r="F179" s="164"/>
      <c r="G179" s="81">
        <v>18402</v>
      </c>
      <c r="H179" s="81">
        <v>14755</v>
      </c>
      <c r="I179" s="81">
        <v>19250</v>
      </c>
      <c r="J179" s="81">
        <v>19250</v>
      </c>
      <c r="K179" s="252">
        <v>19250</v>
      </c>
    </row>
    <row r="180" spans="1:11">
      <c r="A180" s="238"/>
      <c r="B180" s="161"/>
      <c r="C180" s="162">
        <v>630</v>
      </c>
      <c r="D180" s="163" t="s">
        <v>227</v>
      </c>
      <c r="E180" s="164"/>
      <c r="F180" s="164"/>
      <c r="G180" s="81">
        <v>97</v>
      </c>
      <c r="H180" s="81">
        <v>0</v>
      </c>
      <c r="I180" s="81"/>
      <c r="J180" s="81">
        <v>0</v>
      </c>
      <c r="K180" s="252">
        <v>0</v>
      </c>
    </row>
    <row r="181" spans="1:11">
      <c r="A181" s="238"/>
      <c r="B181" s="161"/>
      <c r="C181" s="162">
        <v>640</v>
      </c>
      <c r="D181" s="163" t="s">
        <v>139</v>
      </c>
      <c r="E181" s="164">
        <v>0</v>
      </c>
      <c r="F181" s="164">
        <v>0</v>
      </c>
      <c r="G181" s="81">
        <v>0</v>
      </c>
      <c r="H181" s="81"/>
      <c r="I181" s="81">
        <v>170</v>
      </c>
      <c r="J181" s="81">
        <v>170</v>
      </c>
      <c r="K181" s="252">
        <v>170</v>
      </c>
    </row>
    <row r="182" spans="1:11" ht="25.5">
      <c r="A182" s="260"/>
      <c r="B182" s="175" t="s">
        <v>228</v>
      </c>
      <c r="C182" s="176"/>
      <c r="D182" s="187" t="s">
        <v>259</v>
      </c>
      <c r="E182" s="178">
        <f t="shared" ref="E182:K182" si="21">SUM(E177:E181)</f>
        <v>63049</v>
      </c>
      <c r="F182" s="178">
        <f t="shared" si="21"/>
        <v>74530</v>
      </c>
      <c r="G182" s="178">
        <f t="shared" si="21"/>
        <v>72451</v>
      </c>
      <c r="H182" s="178">
        <f>SUM(H177:H181)</f>
        <v>54885</v>
      </c>
      <c r="I182" s="178">
        <f t="shared" si="21"/>
        <v>55151</v>
      </c>
      <c r="J182" s="178">
        <f t="shared" si="21"/>
        <v>55151</v>
      </c>
      <c r="K182" s="243">
        <f t="shared" si="21"/>
        <v>56581</v>
      </c>
    </row>
    <row r="183" spans="1:11" ht="12.75" hidden="1" customHeight="1">
      <c r="A183" s="255"/>
      <c r="B183" s="173"/>
      <c r="C183" s="174"/>
      <c r="D183" s="368"/>
      <c r="E183" s="368"/>
      <c r="F183" s="368"/>
      <c r="G183" s="368"/>
      <c r="H183" s="368"/>
      <c r="I183" s="368"/>
      <c r="J183" s="368"/>
      <c r="K183" s="370"/>
    </row>
    <row r="184" spans="1:11" hidden="1">
      <c r="A184" s="238"/>
      <c r="B184" s="161"/>
      <c r="C184" s="162"/>
      <c r="D184" s="163"/>
      <c r="E184" s="164">
        <v>63049</v>
      </c>
      <c r="F184" s="164">
        <v>74530</v>
      </c>
      <c r="G184" s="81">
        <v>0</v>
      </c>
      <c r="H184" s="81">
        <v>0</v>
      </c>
      <c r="I184" s="81">
        <v>0</v>
      </c>
      <c r="J184" s="81"/>
      <c r="K184" s="252"/>
    </row>
    <row r="185" spans="1:11" hidden="1">
      <c r="A185" s="238"/>
      <c r="B185" s="161"/>
      <c r="C185" s="162"/>
      <c r="D185" s="163"/>
      <c r="E185" s="164"/>
      <c r="F185" s="164"/>
      <c r="G185" s="81">
        <v>0</v>
      </c>
      <c r="H185" s="81"/>
      <c r="I185" s="81">
        <v>0</v>
      </c>
      <c r="J185" s="81"/>
      <c r="K185" s="252"/>
    </row>
    <row r="186" spans="1:11" hidden="1">
      <c r="A186" s="238"/>
      <c r="B186" s="161"/>
      <c r="C186" s="162"/>
      <c r="D186" s="163"/>
      <c r="E186" s="164"/>
      <c r="F186" s="164"/>
      <c r="G186" s="81">
        <v>0</v>
      </c>
      <c r="H186" s="81"/>
      <c r="I186" s="81">
        <v>0</v>
      </c>
      <c r="J186" s="81"/>
      <c r="K186" s="252"/>
    </row>
    <row r="187" spans="1:11" hidden="1">
      <c r="A187" s="238"/>
      <c r="B187" s="161"/>
      <c r="C187" s="162"/>
      <c r="D187" s="163"/>
      <c r="E187" s="164"/>
      <c r="F187" s="164"/>
      <c r="G187" s="81">
        <v>0</v>
      </c>
      <c r="H187" s="81">
        <v>0</v>
      </c>
      <c r="I187" s="81">
        <v>0</v>
      </c>
      <c r="J187" s="81"/>
      <c r="K187" s="252"/>
    </row>
    <row r="188" spans="1:11" hidden="1">
      <c r="A188" s="238"/>
      <c r="B188" s="161"/>
      <c r="C188" s="162"/>
      <c r="D188" s="163"/>
      <c r="E188" s="164">
        <v>0</v>
      </c>
      <c r="F188" s="164">
        <v>0</v>
      </c>
      <c r="G188" s="81">
        <v>0</v>
      </c>
      <c r="H188" s="81"/>
      <c r="I188" s="81">
        <v>0</v>
      </c>
      <c r="J188" s="81">
        <v>0</v>
      </c>
      <c r="K188" s="252">
        <v>0</v>
      </c>
    </row>
    <row r="189" spans="1:11" hidden="1">
      <c r="A189" s="260"/>
      <c r="B189" s="175" t="s">
        <v>228</v>
      </c>
      <c r="C189" s="176"/>
      <c r="D189" s="177" t="s">
        <v>229</v>
      </c>
      <c r="E189" s="178">
        <f t="shared" ref="E189:K189" si="22">SUM(E184:E188)</f>
        <v>63049</v>
      </c>
      <c r="F189" s="178">
        <f t="shared" si="22"/>
        <v>74530</v>
      </c>
      <c r="G189" s="178">
        <f t="shared" si="22"/>
        <v>0</v>
      </c>
      <c r="H189" s="178">
        <f>SUM(H184:H188)</f>
        <v>0</v>
      </c>
      <c r="I189" s="178">
        <f t="shared" si="22"/>
        <v>0</v>
      </c>
      <c r="J189" s="178">
        <f t="shared" si="22"/>
        <v>0</v>
      </c>
      <c r="K189" s="243">
        <f t="shared" si="22"/>
        <v>0</v>
      </c>
    </row>
    <row r="190" spans="1:11" hidden="1">
      <c r="A190" s="260"/>
      <c r="B190" s="175"/>
      <c r="C190" s="176"/>
      <c r="D190" s="177"/>
      <c r="E190" s="178"/>
      <c r="F190" s="178"/>
      <c r="G190" s="178"/>
      <c r="H190" s="178"/>
      <c r="I190" s="178"/>
      <c r="J190" s="178"/>
      <c r="K190" s="243"/>
    </row>
    <row r="191" spans="1:11" ht="12.75" customHeight="1">
      <c r="A191" s="255"/>
      <c r="B191" s="173" t="s">
        <v>142</v>
      </c>
      <c r="C191" s="174"/>
      <c r="D191" s="368" t="s">
        <v>143</v>
      </c>
      <c r="E191" s="368"/>
      <c r="F191" s="368"/>
      <c r="G191" s="368"/>
      <c r="H191" s="368"/>
      <c r="I191" s="368"/>
      <c r="J191" s="368"/>
      <c r="K191" s="370"/>
    </row>
    <row r="192" spans="1:11" ht="12.6" customHeight="1">
      <c r="A192" s="238"/>
      <c r="B192" s="161"/>
      <c r="C192" s="162"/>
      <c r="D192" s="380" t="s">
        <v>144</v>
      </c>
      <c r="E192" s="380"/>
      <c r="F192" s="380"/>
      <c r="G192" s="380"/>
      <c r="H192" s="380"/>
      <c r="I192" s="380"/>
      <c r="J192" s="380"/>
      <c r="K192" s="381"/>
    </row>
    <row r="193" spans="1:11" ht="12.6" customHeight="1">
      <c r="A193" s="238"/>
      <c r="B193" s="161"/>
      <c r="C193" s="162" t="s">
        <v>121</v>
      </c>
      <c r="D193" s="163" t="s">
        <v>81</v>
      </c>
      <c r="E193" s="164">
        <v>117035</v>
      </c>
      <c r="F193" s="164">
        <v>121594</v>
      </c>
      <c r="G193" s="81">
        <v>123415</v>
      </c>
      <c r="H193" s="81">
        <v>128497</v>
      </c>
      <c r="I193" s="81">
        <v>126000</v>
      </c>
      <c r="J193" s="81">
        <v>140000</v>
      </c>
      <c r="K193" s="252">
        <v>143100</v>
      </c>
    </row>
    <row r="194" spans="1:11" ht="12.6" customHeight="1">
      <c r="A194" s="238"/>
      <c r="B194" s="161"/>
      <c r="C194" s="162" t="s">
        <v>122</v>
      </c>
      <c r="D194" s="163" t="s">
        <v>123</v>
      </c>
      <c r="E194" s="164">
        <v>41024</v>
      </c>
      <c r="F194" s="164">
        <v>43079</v>
      </c>
      <c r="G194" s="81">
        <v>42793</v>
      </c>
      <c r="H194" s="81">
        <v>44733</v>
      </c>
      <c r="I194" s="81">
        <v>44100</v>
      </c>
      <c r="J194" s="81">
        <v>48300</v>
      </c>
      <c r="K194" s="252">
        <v>52885</v>
      </c>
    </row>
    <row r="195" spans="1:11" ht="12.6" customHeight="1">
      <c r="A195" s="238"/>
      <c r="B195" s="161"/>
      <c r="C195" s="162" t="s">
        <v>94</v>
      </c>
      <c r="D195" s="163" t="s">
        <v>50</v>
      </c>
      <c r="E195" s="164">
        <v>89536</v>
      </c>
      <c r="F195" s="164">
        <v>93255</v>
      </c>
      <c r="G195" s="81">
        <v>75512</v>
      </c>
      <c r="H195" s="81">
        <v>69332</v>
      </c>
      <c r="I195" s="81">
        <v>73630</v>
      </c>
      <c r="J195" s="81">
        <v>70080</v>
      </c>
      <c r="K195" s="252">
        <v>72595</v>
      </c>
    </row>
    <row r="196" spans="1:11" ht="12.6" customHeight="1">
      <c r="A196" s="238"/>
      <c r="B196" s="161"/>
      <c r="C196" s="162" t="s">
        <v>131</v>
      </c>
      <c r="D196" s="163" t="s">
        <v>51</v>
      </c>
      <c r="E196" s="164">
        <v>377</v>
      </c>
      <c r="F196" s="164">
        <v>1674</v>
      </c>
      <c r="G196" s="81">
        <v>583</v>
      </c>
      <c r="H196" s="81">
        <v>731</v>
      </c>
      <c r="I196" s="81">
        <v>350</v>
      </c>
      <c r="J196" s="81">
        <v>700</v>
      </c>
      <c r="K196" s="252">
        <v>500</v>
      </c>
    </row>
    <row r="197" spans="1:11" ht="12.6" customHeight="1">
      <c r="A197" s="238"/>
      <c r="B197" s="161"/>
      <c r="C197" s="162">
        <v>630</v>
      </c>
      <c r="D197" s="163" t="s">
        <v>219</v>
      </c>
      <c r="E197" s="164"/>
      <c r="F197" s="164">
        <v>3810</v>
      </c>
      <c r="G197" s="81">
        <v>2891</v>
      </c>
      <c r="H197" s="81">
        <v>894</v>
      </c>
      <c r="I197" s="81"/>
      <c r="J197" s="81">
        <v>0</v>
      </c>
      <c r="K197" s="252">
        <v>0</v>
      </c>
    </row>
    <row r="198" spans="1:11">
      <c r="A198" s="260"/>
      <c r="B198" s="175" t="s">
        <v>145</v>
      </c>
      <c r="C198" s="176"/>
      <c r="D198" s="177" t="s">
        <v>230</v>
      </c>
      <c r="E198" s="178">
        <f t="shared" ref="E198:K198" si="23">SUM(E193:E197)</f>
        <v>247972</v>
      </c>
      <c r="F198" s="178">
        <f t="shared" si="23"/>
        <v>263412</v>
      </c>
      <c r="G198" s="178">
        <f t="shared" si="23"/>
        <v>245194</v>
      </c>
      <c r="H198" s="178">
        <f>SUM(H193:H197)</f>
        <v>244187</v>
      </c>
      <c r="I198" s="178">
        <f t="shared" si="23"/>
        <v>244080</v>
      </c>
      <c r="J198" s="178">
        <f t="shared" si="23"/>
        <v>259080</v>
      </c>
      <c r="K198" s="243">
        <f t="shared" si="23"/>
        <v>269080</v>
      </c>
    </row>
    <row r="199" spans="1:11" ht="12.75" customHeight="1">
      <c r="A199" s="255"/>
      <c r="B199" s="173" t="s">
        <v>142</v>
      </c>
      <c r="C199" s="174"/>
      <c r="D199" s="368" t="s">
        <v>143</v>
      </c>
      <c r="E199" s="368"/>
      <c r="F199" s="368"/>
      <c r="G199" s="368"/>
      <c r="H199" s="368"/>
      <c r="I199" s="368"/>
      <c r="J199" s="368"/>
      <c r="K199" s="370"/>
    </row>
    <row r="200" spans="1:11" ht="12.6" customHeight="1">
      <c r="A200" s="238"/>
      <c r="B200" s="161"/>
      <c r="C200" s="162"/>
      <c r="D200" s="380" t="s">
        <v>147</v>
      </c>
      <c r="E200" s="380"/>
      <c r="F200" s="380"/>
      <c r="G200" s="380"/>
      <c r="H200" s="380"/>
      <c r="I200" s="380"/>
      <c r="J200" s="380"/>
      <c r="K200" s="381"/>
    </row>
    <row r="201" spans="1:11" ht="12.6" customHeight="1">
      <c r="A201" s="238"/>
      <c r="B201" s="161"/>
      <c r="C201" s="162" t="s">
        <v>121</v>
      </c>
      <c r="D201" s="163" t="s">
        <v>81</v>
      </c>
      <c r="E201" s="164">
        <v>51086</v>
      </c>
      <c r="F201" s="164">
        <v>40162</v>
      </c>
      <c r="G201" s="81">
        <v>14825</v>
      </c>
      <c r="H201" s="81">
        <v>17586</v>
      </c>
      <c r="I201" s="84">
        <v>17500</v>
      </c>
      <c r="J201" s="165">
        <v>17500</v>
      </c>
      <c r="K201" s="249">
        <v>56100</v>
      </c>
    </row>
    <row r="202" spans="1:11" ht="12.6" customHeight="1">
      <c r="A202" s="238"/>
      <c r="B202" s="161"/>
      <c r="C202" s="162" t="s">
        <v>122</v>
      </c>
      <c r="D202" s="163" t="s">
        <v>123</v>
      </c>
      <c r="E202" s="164">
        <v>17596</v>
      </c>
      <c r="F202" s="164">
        <v>14228</v>
      </c>
      <c r="G202" s="81">
        <v>5180</v>
      </c>
      <c r="H202" s="81">
        <v>6282</v>
      </c>
      <c r="I202" s="84">
        <v>6260</v>
      </c>
      <c r="J202" s="81">
        <v>6260</v>
      </c>
      <c r="K202" s="249">
        <v>20000</v>
      </c>
    </row>
    <row r="203" spans="1:11" ht="12.6" customHeight="1">
      <c r="A203" s="238"/>
      <c r="B203" s="161"/>
      <c r="C203" s="162" t="s">
        <v>94</v>
      </c>
      <c r="D203" s="163" t="s">
        <v>50</v>
      </c>
      <c r="E203" s="164">
        <v>1397</v>
      </c>
      <c r="F203" s="164">
        <v>1278</v>
      </c>
      <c r="G203" s="81">
        <v>1069</v>
      </c>
      <c r="H203" s="81">
        <v>1200</v>
      </c>
      <c r="I203" s="84">
        <v>2000</v>
      </c>
      <c r="J203" s="81">
        <v>2000</v>
      </c>
      <c r="K203" s="249">
        <v>5500</v>
      </c>
    </row>
    <row r="204" spans="1:11" ht="12.6" customHeight="1">
      <c r="A204" s="238"/>
      <c r="B204" s="161"/>
      <c r="C204" s="162" t="s">
        <v>131</v>
      </c>
      <c r="D204" s="163" t="s">
        <v>51</v>
      </c>
      <c r="E204" s="164">
        <v>45</v>
      </c>
      <c r="F204" s="164">
        <v>756</v>
      </c>
      <c r="G204" s="81"/>
      <c r="H204" s="81">
        <v>0</v>
      </c>
      <c r="I204" s="84">
        <v>240</v>
      </c>
      <c r="J204" s="170">
        <v>240</v>
      </c>
      <c r="K204" s="249">
        <v>300</v>
      </c>
    </row>
    <row r="205" spans="1:11">
      <c r="A205" s="260"/>
      <c r="B205" s="175" t="s">
        <v>231</v>
      </c>
      <c r="C205" s="176"/>
      <c r="D205" s="177" t="s">
        <v>148</v>
      </c>
      <c r="E205" s="178">
        <f t="shared" ref="E205:K205" si="24">SUM(E201:E204)</f>
        <v>70124</v>
      </c>
      <c r="F205" s="178">
        <f t="shared" si="24"/>
        <v>56424</v>
      </c>
      <c r="G205" s="178">
        <f t="shared" si="24"/>
        <v>21074</v>
      </c>
      <c r="H205" s="178">
        <f>SUM(H201:H204)</f>
        <v>25068</v>
      </c>
      <c r="I205" s="178">
        <f t="shared" si="24"/>
        <v>26000</v>
      </c>
      <c r="J205" s="185">
        <f t="shared" si="24"/>
        <v>26000</v>
      </c>
      <c r="K205" s="243">
        <f t="shared" si="24"/>
        <v>81900</v>
      </c>
    </row>
    <row r="206" spans="1:11" ht="12.75" customHeight="1">
      <c r="A206" s="255"/>
      <c r="B206" s="173" t="s">
        <v>149</v>
      </c>
      <c r="C206" s="174"/>
      <c r="D206" s="368" t="s">
        <v>150</v>
      </c>
      <c r="E206" s="368"/>
      <c r="F206" s="368"/>
      <c r="G206" s="368"/>
      <c r="H206" s="368"/>
      <c r="I206" s="368"/>
      <c r="J206" s="368"/>
      <c r="K206" s="370"/>
    </row>
    <row r="207" spans="1:11" ht="12.6" customHeight="1">
      <c r="A207" s="238"/>
      <c r="B207" s="161"/>
      <c r="C207" s="162">
        <v>630</v>
      </c>
      <c r="D207" s="163" t="s">
        <v>50</v>
      </c>
      <c r="E207" s="164">
        <v>631</v>
      </c>
      <c r="F207" s="164">
        <v>631</v>
      </c>
      <c r="G207" s="81">
        <v>3140</v>
      </c>
      <c r="H207" s="81">
        <v>2654</v>
      </c>
      <c r="I207" s="81">
        <v>3003</v>
      </c>
      <c r="J207" s="81">
        <v>3003</v>
      </c>
      <c r="K207" s="252">
        <v>3517</v>
      </c>
    </row>
    <row r="208" spans="1:11" ht="12.6" customHeight="1">
      <c r="A208" s="238"/>
      <c r="B208" s="161"/>
      <c r="C208" s="162" t="s">
        <v>232</v>
      </c>
      <c r="D208" s="163" t="s">
        <v>233</v>
      </c>
      <c r="E208" s="164">
        <v>4510</v>
      </c>
      <c r="F208" s="164">
        <v>4709</v>
      </c>
      <c r="G208" s="81">
        <v>5022</v>
      </c>
      <c r="H208" s="81">
        <v>4138</v>
      </c>
      <c r="I208" s="81">
        <v>6743</v>
      </c>
      <c r="J208" s="81">
        <v>6743</v>
      </c>
      <c r="K208" s="252">
        <v>5810</v>
      </c>
    </row>
    <row r="209" spans="1:11" ht="17.25" customHeight="1">
      <c r="A209" s="270"/>
      <c r="B209" s="188" t="s">
        <v>151</v>
      </c>
      <c r="C209" s="189"/>
      <c r="D209" s="190" t="s">
        <v>152</v>
      </c>
      <c r="E209" s="191">
        <f t="shared" ref="E209:K209" si="25">SUM(E207:E208)</f>
        <v>5141</v>
      </c>
      <c r="F209" s="191">
        <f t="shared" si="25"/>
        <v>5340</v>
      </c>
      <c r="G209" s="191">
        <f t="shared" si="25"/>
        <v>8162</v>
      </c>
      <c r="H209" s="191">
        <f>SUM(H207:H208)</f>
        <v>6792</v>
      </c>
      <c r="I209" s="191">
        <f t="shared" si="25"/>
        <v>9746</v>
      </c>
      <c r="J209" s="191">
        <f t="shared" si="25"/>
        <v>9746</v>
      </c>
      <c r="K209" s="271">
        <f t="shared" si="25"/>
        <v>9327</v>
      </c>
    </row>
    <row r="210" spans="1:11" ht="25.5" customHeight="1">
      <c r="A210" s="371" t="s">
        <v>153</v>
      </c>
      <c r="B210" s="372"/>
      <c r="C210" s="372"/>
      <c r="D210" s="372"/>
      <c r="E210" s="272" t="e">
        <f>E209+E205+E198+E182+E175+E170+E164+E161+E154+E141+E135+E129+E125+E119+E110+E103+E98+E87+E82+E77+E70+E64+E56+E52</f>
        <v>#REF!</v>
      </c>
      <c r="F210" s="272" t="e">
        <f>F209+F205+F198+F182+F175+F170+F164+F161+F154+F141+F135+F129+F125+F119+F110+F103+F98+F87+F82+F77+F70+F64+F56+F52</f>
        <v>#REF!</v>
      </c>
      <c r="G210" s="272">
        <f>G209+G205+G198+G189+G182+G175+G170+G164+G161+G154+G141+G135+G129+G125+G119+G110+G103+G98+G87+G82+G77+G70+G64+G56+G52</f>
        <v>1623983</v>
      </c>
      <c r="H210" s="272">
        <f>H209+H205+H198+H189+H182+H175+H170+H164+H161+H154+H141+H135+H129+H125+H119+H110+H103+H98+H87+H82+H77+H70+H64+H56+H52</f>
        <v>1651688</v>
      </c>
      <c r="I210" s="272">
        <f>I209+I205+I198+I189+I182+I175+I170+I164+I161+I154+I141+I135+I129+I125+I119+I110+I103+I98+I87+I82+I77+I70+I64+I56+I52</f>
        <v>1661664</v>
      </c>
      <c r="J210" s="272">
        <f>J209+J205+J198+J189+J182+J175+J170+J164+J161+J154+J141+J135+J129+J125+J119+J110+J103+J98+J87+J82+J77+J70+J64+J56+J52</f>
        <v>1717570</v>
      </c>
      <c r="K210" s="254">
        <f>K209+K205+K198+K189+K182+K175+K170+K164+K161+K154+K141+K135+K129+K125+K119+K110+K103+K98+K87+K82+K77+K70+K64+K56+K52</f>
        <v>2060117</v>
      </c>
    </row>
    <row r="211" spans="1:11" ht="25.5" customHeight="1">
      <c r="A211" s="237" t="s">
        <v>30</v>
      </c>
      <c r="B211" s="363" t="s">
        <v>31</v>
      </c>
      <c r="C211" s="363"/>
      <c r="D211" s="363"/>
      <c r="E211" s="363"/>
      <c r="F211" s="363"/>
      <c r="G211" s="363"/>
      <c r="H211" s="363"/>
      <c r="I211" s="363"/>
      <c r="J211" s="363"/>
      <c r="K211" s="365"/>
    </row>
    <row r="212" spans="1:11">
      <c r="A212" s="273"/>
      <c r="B212" s="193" t="s">
        <v>234</v>
      </c>
      <c r="C212" s="194"/>
      <c r="D212" s="195" t="s">
        <v>203</v>
      </c>
      <c r="E212" s="196"/>
      <c r="F212" s="196"/>
      <c r="G212" s="197"/>
      <c r="H212" s="197"/>
      <c r="I212" s="197"/>
      <c r="J212" s="197"/>
      <c r="K212" s="274"/>
    </row>
    <row r="213" spans="1:11" hidden="1">
      <c r="A213" s="238"/>
      <c r="B213" s="161"/>
      <c r="C213" s="162" t="s">
        <v>155</v>
      </c>
      <c r="D213" s="163" t="s">
        <v>156</v>
      </c>
      <c r="E213" s="164">
        <v>0</v>
      </c>
      <c r="F213" s="164">
        <v>92299</v>
      </c>
      <c r="G213" s="81"/>
      <c r="H213" s="81">
        <v>0</v>
      </c>
      <c r="I213" s="81">
        <v>0</v>
      </c>
      <c r="J213" s="81">
        <v>0</v>
      </c>
      <c r="K213" s="252">
        <v>0</v>
      </c>
    </row>
    <row r="214" spans="1:11">
      <c r="A214" s="238"/>
      <c r="B214" s="161"/>
      <c r="C214" s="162" t="s">
        <v>157</v>
      </c>
      <c r="D214" s="163" t="s">
        <v>158</v>
      </c>
      <c r="E214" s="164">
        <v>18228</v>
      </c>
      <c r="F214" s="164">
        <v>1676</v>
      </c>
      <c r="G214" s="81">
        <v>0</v>
      </c>
      <c r="H214" s="81">
        <v>34480</v>
      </c>
      <c r="I214" s="81">
        <v>0</v>
      </c>
      <c r="J214" s="81">
        <v>0</v>
      </c>
      <c r="K214" s="252">
        <v>0</v>
      </c>
    </row>
    <row r="215" spans="1:11">
      <c r="A215" s="240"/>
      <c r="B215" s="166"/>
      <c r="C215" s="167" t="s">
        <v>163</v>
      </c>
      <c r="D215" s="168" t="s">
        <v>164</v>
      </c>
      <c r="E215" s="169">
        <v>10652</v>
      </c>
      <c r="F215" s="169">
        <v>3360</v>
      </c>
      <c r="G215" s="170"/>
      <c r="H215" s="170">
        <v>2188</v>
      </c>
      <c r="I215" s="170">
        <v>0</v>
      </c>
      <c r="J215" s="170">
        <v>5000</v>
      </c>
      <c r="K215" s="241">
        <v>0</v>
      </c>
    </row>
    <row r="216" spans="1:11" s="184" customFormat="1">
      <c r="A216" s="275"/>
      <c r="B216" s="198" t="s">
        <v>235</v>
      </c>
      <c r="C216" s="199"/>
      <c r="D216" s="200" t="s">
        <v>204</v>
      </c>
      <c r="E216" s="192">
        <f t="shared" ref="E216:K216" si="26">SUM(E213:E215)</f>
        <v>28880</v>
      </c>
      <c r="F216" s="192">
        <f t="shared" si="26"/>
        <v>97335</v>
      </c>
      <c r="G216" s="192">
        <f t="shared" si="26"/>
        <v>0</v>
      </c>
      <c r="H216" s="192">
        <f>SUM(H213:H215)</f>
        <v>36668</v>
      </c>
      <c r="I216" s="192">
        <f t="shared" si="26"/>
        <v>0</v>
      </c>
      <c r="J216" s="192">
        <f t="shared" si="26"/>
        <v>5000</v>
      </c>
      <c r="K216" s="243">
        <f t="shared" si="26"/>
        <v>0</v>
      </c>
    </row>
    <row r="217" spans="1:11">
      <c r="A217" s="273"/>
      <c r="B217" s="193" t="s">
        <v>69</v>
      </c>
      <c r="C217" s="194"/>
      <c r="D217" s="195" t="s">
        <v>70</v>
      </c>
      <c r="E217" s="196"/>
      <c r="F217" s="196"/>
      <c r="G217" s="197"/>
      <c r="H217" s="197"/>
      <c r="I217" s="197"/>
      <c r="J217" s="197"/>
      <c r="K217" s="274"/>
    </row>
    <row r="218" spans="1:11">
      <c r="A218" s="238"/>
      <c r="B218" s="161"/>
      <c r="C218" s="162" t="s">
        <v>161</v>
      </c>
      <c r="D218" s="163" t="s">
        <v>162</v>
      </c>
      <c r="E218" s="164">
        <v>5699</v>
      </c>
      <c r="F218" s="164">
        <v>3895</v>
      </c>
      <c r="G218" s="81">
        <v>2161</v>
      </c>
      <c r="H218" s="81">
        <v>833</v>
      </c>
      <c r="I218" s="81">
        <v>0</v>
      </c>
      <c r="J218" s="81">
        <v>0</v>
      </c>
      <c r="K218" s="252"/>
    </row>
    <row r="219" spans="1:11">
      <c r="A219" s="238"/>
      <c r="B219" s="161"/>
      <c r="C219" s="162" t="s">
        <v>159</v>
      </c>
      <c r="D219" s="163" t="s">
        <v>160</v>
      </c>
      <c r="E219" s="164">
        <v>0</v>
      </c>
      <c r="F219" s="164">
        <v>0</v>
      </c>
      <c r="G219" s="81"/>
      <c r="H219" s="81">
        <v>3923</v>
      </c>
      <c r="I219" s="81">
        <v>0</v>
      </c>
      <c r="J219" s="81">
        <v>0</v>
      </c>
      <c r="K219" s="252"/>
    </row>
    <row r="220" spans="1:11">
      <c r="A220" s="238"/>
      <c r="B220" s="161"/>
      <c r="C220" s="162" t="s">
        <v>163</v>
      </c>
      <c r="D220" s="163" t="s">
        <v>164</v>
      </c>
      <c r="E220" s="164">
        <v>0</v>
      </c>
      <c r="F220" s="164">
        <v>0</v>
      </c>
      <c r="G220" s="81"/>
      <c r="H220" s="81">
        <v>33386</v>
      </c>
      <c r="I220" s="81">
        <v>9000</v>
      </c>
      <c r="J220" s="81">
        <v>36576</v>
      </c>
      <c r="K220" s="252">
        <v>20000</v>
      </c>
    </row>
    <row r="221" spans="1:11">
      <c r="A221" s="275"/>
      <c r="B221" s="198" t="s">
        <v>71</v>
      </c>
      <c r="C221" s="199"/>
      <c r="D221" s="200" t="s">
        <v>70</v>
      </c>
      <c r="E221" s="192">
        <f t="shared" ref="E221:K221" si="27">SUM(E218:E220)</f>
        <v>5699</v>
      </c>
      <c r="F221" s="192">
        <f t="shared" si="27"/>
        <v>3895</v>
      </c>
      <c r="G221" s="192">
        <f t="shared" si="27"/>
        <v>2161</v>
      </c>
      <c r="H221" s="192">
        <f>SUM(H218:H220)</f>
        <v>38142</v>
      </c>
      <c r="I221" s="192">
        <f t="shared" si="27"/>
        <v>9000</v>
      </c>
      <c r="J221" s="192">
        <f t="shared" si="27"/>
        <v>36576</v>
      </c>
      <c r="K221" s="243">
        <f t="shared" si="27"/>
        <v>20000</v>
      </c>
    </row>
    <row r="222" spans="1:11">
      <c r="A222" s="273"/>
      <c r="B222" s="193" t="s">
        <v>73</v>
      </c>
      <c r="C222" s="194"/>
      <c r="D222" s="195" t="s">
        <v>74</v>
      </c>
      <c r="E222" s="196"/>
      <c r="F222" s="196"/>
      <c r="G222" s="197"/>
      <c r="H222" s="197"/>
      <c r="I222" s="197"/>
      <c r="J222" s="197"/>
      <c r="K222" s="274"/>
    </row>
    <row r="223" spans="1:11">
      <c r="A223" s="238"/>
      <c r="B223" s="161"/>
      <c r="C223" s="162" t="s">
        <v>155</v>
      </c>
      <c r="D223" s="163" t="s">
        <v>156</v>
      </c>
      <c r="E223" s="164">
        <v>0</v>
      </c>
      <c r="F223" s="164">
        <v>6094</v>
      </c>
      <c r="G223" s="81"/>
      <c r="H223" s="81">
        <v>0</v>
      </c>
      <c r="I223" s="81"/>
      <c r="J223" s="81">
        <v>5263</v>
      </c>
      <c r="K223" s="252">
        <v>0</v>
      </c>
    </row>
    <row r="224" spans="1:11">
      <c r="A224" s="275"/>
      <c r="B224" s="198" t="s">
        <v>75</v>
      </c>
      <c r="C224" s="199"/>
      <c r="D224" s="200" t="s">
        <v>74</v>
      </c>
      <c r="E224" s="192">
        <f>SUM(E223)</f>
        <v>0</v>
      </c>
      <c r="F224" s="192">
        <f>SUM(F223)</f>
        <v>6094</v>
      </c>
      <c r="G224" s="192"/>
      <c r="H224" s="192">
        <f>SUM(H223)</f>
        <v>0</v>
      </c>
      <c r="I224" s="192">
        <f>SUM(I223)</f>
        <v>0</v>
      </c>
      <c r="J224" s="192">
        <f>SUM(J223)</f>
        <v>5263</v>
      </c>
      <c r="K224" s="243">
        <f>K223</f>
        <v>0</v>
      </c>
    </row>
    <row r="225" spans="1:11">
      <c r="A225" s="273"/>
      <c r="B225" s="193" t="s">
        <v>77</v>
      </c>
      <c r="C225" s="194"/>
      <c r="D225" s="195" t="s">
        <v>101</v>
      </c>
      <c r="E225" s="196"/>
      <c r="F225" s="196"/>
      <c r="G225" s="196"/>
      <c r="H225" s="196"/>
      <c r="I225" s="196"/>
      <c r="J225" s="196"/>
      <c r="K225" s="259"/>
    </row>
    <row r="226" spans="1:11" hidden="1">
      <c r="A226" s="238"/>
      <c r="B226" s="161"/>
      <c r="C226" s="162" t="s">
        <v>159</v>
      </c>
      <c r="D226" s="163" t="s">
        <v>160</v>
      </c>
      <c r="E226" s="164">
        <v>8382</v>
      </c>
      <c r="F226" s="164">
        <v>0</v>
      </c>
      <c r="G226" s="81"/>
      <c r="H226" s="81">
        <v>0</v>
      </c>
      <c r="I226" s="81">
        <v>0</v>
      </c>
      <c r="J226" s="81">
        <v>0</v>
      </c>
      <c r="K226" s="252">
        <v>0</v>
      </c>
    </row>
    <row r="227" spans="1:11">
      <c r="A227" s="238"/>
      <c r="B227" s="161"/>
      <c r="C227" s="162" t="s">
        <v>163</v>
      </c>
      <c r="D227" s="163" t="s">
        <v>164</v>
      </c>
      <c r="E227" s="164">
        <v>383486</v>
      </c>
      <c r="F227" s="164">
        <v>238553</v>
      </c>
      <c r="G227" s="81"/>
      <c r="H227" s="81">
        <v>0</v>
      </c>
      <c r="I227" s="81"/>
      <c r="J227" s="81"/>
      <c r="K227" s="252">
        <v>8000</v>
      </c>
    </row>
    <row r="228" spans="1:11">
      <c r="A228" s="275"/>
      <c r="B228" s="198" t="s">
        <v>82</v>
      </c>
      <c r="C228" s="199"/>
      <c r="D228" s="200" t="s">
        <v>101</v>
      </c>
      <c r="E228" s="192">
        <f>SUM(E226:E227)</f>
        <v>391868</v>
      </c>
      <c r="F228" s="192">
        <f>SUM(F226:F227)</f>
        <v>238553</v>
      </c>
      <c r="G228" s="192"/>
      <c r="H228" s="192">
        <f>SUM(H226:H227)</f>
        <v>0</v>
      </c>
      <c r="I228" s="192">
        <f>SUM(I226:I227)</f>
        <v>0</v>
      </c>
      <c r="J228" s="192">
        <f>SUM(J226:J227)</f>
        <v>0</v>
      </c>
      <c r="K228" s="243">
        <f>SUM(K226:K227)</f>
        <v>8000</v>
      </c>
    </row>
    <row r="229" spans="1:11">
      <c r="A229" s="273"/>
      <c r="B229" s="193" t="s">
        <v>88</v>
      </c>
      <c r="C229" s="194"/>
      <c r="D229" s="195" t="s">
        <v>89</v>
      </c>
      <c r="E229" s="196"/>
      <c r="F229" s="196"/>
      <c r="G229" s="196"/>
      <c r="H229" s="196"/>
      <c r="I229" s="196"/>
      <c r="J229" s="196"/>
      <c r="K229" s="259"/>
    </row>
    <row r="230" spans="1:11">
      <c r="A230" s="238"/>
      <c r="B230" s="161"/>
      <c r="C230" s="162" t="s">
        <v>163</v>
      </c>
      <c r="D230" s="163" t="s">
        <v>164</v>
      </c>
      <c r="E230" s="164">
        <v>244136</v>
      </c>
      <c r="F230" s="164">
        <v>22555</v>
      </c>
      <c r="G230" s="81">
        <v>3633</v>
      </c>
      <c r="H230" s="81">
        <v>3227</v>
      </c>
      <c r="I230" s="81">
        <v>0</v>
      </c>
      <c r="J230" s="81">
        <v>0</v>
      </c>
      <c r="K230" s="252">
        <v>7769</v>
      </c>
    </row>
    <row r="231" spans="1:11">
      <c r="A231" s="275"/>
      <c r="B231" s="198" t="s">
        <v>90</v>
      </c>
      <c r="C231" s="199"/>
      <c r="D231" s="200" t="s">
        <v>89</v>
      </c>
      <c r="E231" s="192">
        <f t="shared" ref="E231:J231" si="28">SUM(E230)</f>
        <v>244136</v>
      </c>
      <c r="F231" s="192">
        <f t="shared" si="28"/>
        <v>22555</v>
      </c>
      <c r="G231" s="192">
        <f t="shared" si="28"/>
        <v>3633</v>
      </c>
      <c r="H231" s="192">
        <f>SUM(H230)</f>
        <v>3227</v>
      </c>
      <c r="I231" s="192">
        <f t="shared" si="28"/>
        <v>0</v>
      </c>
      <c r="J231" s="192">
        <f t="shared" si="28"/>
        <v>0</v>
      </c>
      <c r="K231" s="243">
        <f>K230</f>
        <v>7769</v>
      </c>
    </row>
    <row r="232" spans="1:11">
      <c r="A232" s="273"/>
      <c r="B232" s="193" t="s">
        <v>165</v>
      </c>
      <c r="C232" s="194"/>
      <c r="D232" s="195" t="s">
        <v>236</v>
      </c>
      <c r="E232" s="196"/>
      <c r="F232" s="196"/>
      <c r="G232" s="196"/>
      <c r="H232" s="196"/>
      <c r="I232" s="196"/>
      <c r="J232" s="196"/>
      <c r="K232" s="259"/>
    </row>
    <row r="233" spans="1:11">
      <c r="A233" s="238"/>
      <c r="B233" s="161"/>
      <c r="C233" s="162" t="s">
        <v>155</v>
      </c>
      <c r="D233" s="163" t="s">
        <v>156</v>
      </c>
      <c r="E233" s="164">
        <v>0</v>
      </c>
      <c r="F233" s="164">
        <v>8298</v>
      </c>
      <c r="G233" s="81"/>
      <c r="H233" s="81">
        <v>3714</v>
      </c>
      <c r="I233" s="81"/>
      <c r="J233" s="81"/>
      <c r="K233" s="252">
        <v>0</v>
      </c>
    </row>
    <row r="234" spans="1:11">
      <c r="A234" s="238"/>
      <c r="B234" s="161"/>
      <c r="C234" s="162" t="s">
        <v>163</v>
      </c>
      <c r="D234" s="163" t="s">
        <v>164</v>
      </c>
      <c r="E234" s="164">
        <v>452</v>
      </c>
      <c r="F234" s="164">
        <v>19</v>
      </c>
      <c r="G234" s="81"/>
      <c r="H234" s="81">
        <v>11700</v>
      </c>
      <c r="I234" s="81">
        <v>0</v>
      </c>
      <c r="J234" s="81">
        <v>6500</v>
      </c>
      <c r="K234" s="252">
        <v>0</v>
      </c>
    </row>
    <row r="235" spans="1:11">
      <c r="A235" s="275"/>
      <c r="B235" s="198" t="s">
        <v>167</v>
      </c>
      <c r="C235" s="199"/>
      <c r="D235" s="200" t="s">
        <v>236</v>
      </c>
      <c r="E235" s="192">
        <f>SUM(E233:E234)</f>
        <v>452</v>
      </c>
      <c r="F235" s="192">
        <f>SUM(F233:F234)</f>
        <v>8317</v>
      </c>
      <c r="G235" s="192"/>
      <c r="H235" s="192">
        <f>SUM(H233:H234)</f>
        <v>15414</v>
      </c>
      <c r="I235" s="192">
        <f>SUM(I233:I234)</f>
        <v>0</v>
      </c>
      <c r="J235" s="192">
        <f>SUM(J233:J234)</f>
        <v>6500</v>
      </c>
      <c r="K235" s="243">
        <f>SUM(K233:K234)</f>
        <v>0</v>
      </c>
    </row>
    <row r="236" spans="1:11">
      <c r="A236" s="276"/>
      <c r="B236" s="96" t="s">
        <v>168</v>
      </c>
      <c r="C236" s="97"/>
      <c r="D236" s="98" t="s">
        <v>105</v>
      </c>
      <c r="E236" s="196"/>
      <c r="F236" s="196"/>
      <c r="G236" s="196"/>
      <c r="H236" s="196"/>
      <c r="I236" s="196"/>
      <c r="J236" s="196"/>
      <c r="K236" s="259"/>
    </row>
    <row r="237" spans="1:11">
      <c r="A237" s="277"/>
      <c r="B237" s="13"/>
      <c r="C237" s="14">
        <v>718</v>
      </c>
      <c r="D237" s="15" t="s">
        <v>169</v>
      </c>
      <c r="E237" s="196"/>
      <c r="F237" s="164">
        <v>0</v>
      </c>
      <c r="G237" s="81">
        <v>59520</v>
      </c>
      <c r="H237" s="81">
        <v>8904</v>
      </c>
      <c r="I237" s="81">
        <v>0</v>
      </c>
      <c r="J237" s="81">
        <v>0</v>
      </c>
      <c r="K237" s="252"/>
    </row>
    <row r="238" spans="1:11">
      <c r="A238" s="278"/>
      <c r="B238" s="104" t="s">
        <v>168</v>
      </c>
      <c r="C238" s="105"/>
      <c r="D238" s="106" t="s">
        <v>105</v>
      </c>
      <c r="E238" s="196"/>
      <c r="F238" s="192">
        <f>SUM(F237)</f>
        <v>0</v>
      </c>
      <c r="G238" s="192">
        <f>SUM(G237)</f>
        <v>59520</v>
      </c>
      <c r="H238" s="192">
        <f>SUM(H237)</f>
        <v>8904</v>
      </c>
      <c r="I238" s="192">
        <f>SUM(I237)</f>
        <v>0</v>
      </c>
      <c r="J238" s="192">
        <f>SUM(J237)</f>
        <v>0</v>
      </c>
      <c r="K238" s="243">
        <f>K237</f>
        <v>0</v>
      </c>
    </row>
    <row r="239" spans="1:11">
      <c r="A239" s="273"/>
      <c r="B239" s="96" t="s">
        <v>84</v>
      </c>
      <c r="C239" s="194"/>
      <c r="D239" s="195" t="s">
        <v>85</v>
      </c>
      <c r="E239" s="196"/>
      <c r="F239" s="196"/>
      <c r="G239" s="196"/>
      <c r="H239" s="196"/>
      <c r="I239" s="196"/>
      <c r="J239" s="196"/>
      <c r="K239" s="259"/>
    </row>
    <row r="240" spans="1:11">
      <c r="A240" s="238"/>
      <c r="B240" s="161"/>
      <c r="C240" s="162" t="s">
        <v>155</v>
      </c>
      <c r="D240" s="163" t="s">
        <v>156</v>
      </c>
      <c r="E240" s="164">
        <v>0</v>
      </c>
      <c r="F240" s="164">
        <v>32745</v>
      </c>
      <c r="G240" s="81"/>
      <c r="H240" s="81">
        <v>0</v>
      </c>
      <c r="I240" s="81">
        <v>0</v>
      </c>
      <c r="J240" s="81">
        <v>0</v>
      </c>
      <c r="K240" s="252">
        <v>0</v>
      </c>
    </row>
    <row r="241" spans="1:11">
      <c r="A241" s="238"/>
      <c r="B241" s="161"/>
      <c r="C241" s="162" t="s">
        <v>163</v>
      </c>
      <c r="D241" s="163" t="s">
        <v>164</v>
      </c>
      <c r="E241" s="164">
        <v>135590</v>
      </c>
      <c r="F241" s="164">
        <v>481</v>
      </c>
      <c r="G241" s="81"/>
      <c r="H241" s="81">
        <v>0</v>
      </c>
      <c r="I241" s="81"/>
      <c r="J241" s="81"/>
      <c r="K241" s="252">
        <v>1000</v>
      </c>
    </row>
    <row r="242" spans="1:11">
      <c r="A242" s="275"/>
      <c r="B242" s="247" t="s">
        <v>84</v>
      </c>
      <c r="C242" s="199"/>
      <c r="D242" s="200" t="s">
        <v>85</v>
      </c>
      <c r="E242" s="192">
        <f>SUM(E240:E241)</f>
        <v>135590</v>
      </c>
      <c r="F242" s="192">
        <f>SUM(F240:F241)</f>
        <v>33226</v>
      </c>
      <c r="G242" s="192"/>
      <c r="H242" s="192">
        <f>SUM(H240:H241)</f>
        <v>0</v>
      </c>
      <c r="I242" s="192">
        <f>SUM(I240:I241)</f>
        <v>0</v>
      </c>
      <c r="J242" s="192">
        <f>SUM(J240:J241)</f>
        <v>0</v>
      </c>
      <c r="K242" s="243">
        <f>SUM(K240:K241)</f>
        <v>1000</v>
      </c>
    </row>
    <row r="243" spans="1:11">
      <c r="A243" s="273"/>
      <c r="B243" s="96" t="s">
        <v>119</v>
      </c>
      <c r="C243" s="194"/>
      <c r="D243" s="195" t="s">
        <v>120</v>
      </c>
      <c r="E243" s="196"/>
      <c r="F243" s="196"/>
      <c r="G243" s="196"/>
      <c r="H243" s="196"/>
      <c r="I243" s="196"/>
      <c r="J243" s="196"/>
      <c r="K243" s="259"/>
    </row>
    <row r="244" spans="1:11">
      <c r="A244" s="238"/>
      <c r="B244" s="161"/>
      <c r="C244" s="162" t="s">
        <v>159</v>
      </c>
      <c r="D244" s="163" t="s">
        <v>160</v>
      </c>
      <c r="E244" s="164">
        <v>27026</v>
      </c>
      <c r="F244" s="164">
        <v>0</v>
      </c>
      <c r="G244" s="81"/>
      <c r="H244" s="81">
        <v>0</v>
      </c>
      <c r="I244" s="81">
        <v>0</v>
      </c>
      <c r="J244" s="81">
        <v>0</v>
      </c>
      <c r="K244" s="252">
        <v>0</v>
      </c>
    </row>
    <row r="245" spans="1:11">
      <c r="A245" s="238"/>
      <c r="B245" s="161"/>
      <c r="C245" s="162" t="s">
        <v>163</v>
      </c>
      <c r="D245" s="163" t="s">
        <v>164</v>
      </c>
      <c r="E245" s="164">
        <v>286633</v>
      </c>
      <c r="F245" s="164">
        <v>0</v>
      </c>
      <c r="G245" s="81">
        <v>3690</v>
      </c>
      <c r="H245" s="81">
        <v>0</v>
      </c>
      <c r="I245" s="81">
        <v>0</v>
      </c>
      <c r="J245" s="81">
        <v>0</v>
      </c>
      <c r="K245" s="252">
        <v>0</v>
      </c>
    </row>
    <row r="246" spans="1:11">
      <c r="A246" s="275"/>
      <c r="B246" s="104" t="s">
        <v>124</v>
      </c>
      <c r="C246" s="199"/>
      <c r="D246" s="200" t="s">
        <v>120</v>
      </c>
      <c r="E246" s="192">
        <f t="shared" ref="E246:K246" si="29">SUM(E244:E245)</f>
        <v>313659</v>
      </c>
      <c r="F246" s="192">
        <f t="shared" si="29"/>
        <v>0</v>
      </c>
      <c r="G246" s="192">
        <f t="shared" si="29"/>
        <v>3690</v>
      </c>
      <c r="H246" s="192">
        <f>SUM(H244:H245)</f>
        <v>0</v>
      </c>
      <c r="I246" s="192">
        <f t="shared" si="29"/>
        <v>0</v>
      </c>
      <c r="J246" s="192">
        <f t="shared" si="29"/>
        <v>0</v>
      </c>
      <c r="K246" s="243">
        <f t="shared" si="29"/>
        <v>0</v>
      </c>
    </row>
    <row r="247" spans="1:11" ht="25.15" customHeight="1">
      <c r="A247" s="273"/>
      <c r="B247" s="193" t="s">
        <v>111</v>
      </c>
      <c r="C247" s="194"/>
      <c r="D247" s="201" t="s">
        <v>237</v>
      </c>
      <c r="E247" s="202"/>
      <c r="F247" s="201"/>
      <c r="G247" s="201"/>
      <c r="H247" s="201"/>
      <c r="I247" s="201"/>
      <c r="J247" s="203"/>
      <c r="K247" s="279"/>
    </row>
    <row r="248" spans="1:11" ht="18" customHeight="1">
      <c r="A248" s="238"/>
      <c r="B248" s="161"/>
      <c r="C248" s="162">
        <v>713</v>
      </c>
      <c r="D248" s="163" t="s">
        <v>156</v>
      </c>
      <c r="E248" s="164">
        <v>114448</v>
      </c>
      <c r="F248" s="164">
        <v>0</v>
      </c>
      <c r="G248" s="81">
        <v>4594</v>
      </c>
      <c r="H248" s="81">
        <v>0</v>
      </c>
      <c r="I248" s="81">
        <v>0</v>
      </c>
      <c r="J248" s="81">
        <v>0</v>
      </c>
      <c r="K248" s="252">
        <v>0</v>
      </c>
    </row>
    <row r="249" spans="1:11" ht="25.5">
      <c r="A249" s="280"/>
      <c r="B249" s="281" t="s">
        <v>228</v>
      </c>
      <c r="C249" s="282"/>
      <c r="D249" s="283" t="s">
        <v>112</v>
      </c>
      <c r="E249" s="272">
        <f t="shared" ref="E249:K249" si="30">E248</f>
        <v>114448</v>
      </c>
      <c r="F249" s="272">
        <f t="shared" si="30"/>
        <v>0</v>
      </c>
      <c r="G249" s="272">
        <f t="shared" si="30"/>
        <v>4594</v>
      </c>
      <c r="H249" s="272">
        <f>H248</f>
        <v>0</v>
      </c>
      <c r="I249" s="272">
        <f t="shared" si="30"/>
        <v>0</v>
      </c>
      <c r="J249" s="272">
        <f t="shared" si="30"/>
        <v>0</v>
      </c>
      <c r="K249" s="254">
        <f t="shared" si="30"/>
        <v>0</v>
      </c>
    </row>
    <row r="250" spans="1:11">
      <c r="A250" s="284"/>
      <c r="B250" s="285" t="s">
        <v>173</v>
      </c>
      <c r="C250" s="286"/>
      <c r="D250" s="287" t="s">
        <v>238</v>
      </c>
      <c r="E250" s="288"/>
      <c r="F250" s="288"/>
      <c r="G250" s="288"/>
      <c r="H250" s="288"/>
      <c r="I250" s="288"/>
      <c r="J250" s="288"/>
      <c r="K250" s="289"/>
    </row>
    <row r="251" spans="1:11">
      <c r="A251" s="238"/>
      <c r="B251" s="161"/>
      <c r="C251" s="162" t="s">
        <v>155</v>
      </c>
      <c r="D251" s="163" t="s">
        <v>156</v>
      </c>
      <c r="E251" s="164">
        <v>29402</v>
      </c>
      <c r="F251" s="164">
        <v>0</v>
      </c>
      <c r="G251" s="81">
        <v>15214</v>
      </c>
      <c r="H251" s="81"/>
      <c r="I251" s="81">
        <v>0</v>
      </c>
      <c r="J251" s="81">
        <v>0</v>
      </c>
      <c r="K251" s="252">
        <v>0</v>
      </c>
    </row>
    <row r="252" spans="1:11">
      <c r="A252" s="238"/>
      <c r="B252" s="161"/>
      <c r="C252" s="162">
        <v>717</v>
      </c>
      <c r="D252" s="163" t="s">
        <v>164</v>
      </c>
      <c r="E252" s="164"/>
      <c r="F252" s="164"/>
      <c r="G252" s="81"/>
      <c r="H252" s="81">
        <v>10810</v>
      </c>
      <c r="I252" s="81"/>
      <c r="J252" s="81">
        <v>0</v>
      </c>
      <c r="K252" s="290"/>
    </row>
    <row r="253" spans="1:11">
      <c r="A253" s="258"/>
      <c r="B253" s="204"/>
      <c r="C253" s="181"/>
      <c r="D253" s="205"/>
      <c r="E253" s="206"/>
      <c r="F253" s="206"/>
      <c r="G253" s="207"/>
      <c r="H253" s="207"/>
      <c r="I253" s="207"/>
      <c r="J253" s="207"/>
      <c r="K253" s="290"/>
    </row>
    <row r="254" spans="1:11">
      <c r="A254" s="275"/>
      <c r="B254" s="198" t="s">
        <v>175</v>
      </c>
      <c r="C254" s="199"/>
      <c r="D254" s="200" t="s">
        <v>239</v>
      </c>
      <c r="E254" s="192">
        <f>E251</f>
        <v>29402</v>
      </c>
      <c r="F254" s="192">
        <f>F251</f>
        <v>0</v>
      </c>
      <c r="G254" s="192">
        <f>G251</f>
        <v>15214</v>
      </c>
      <c r="H254" s="192">
        <f>H252</f>
        <v>10810</v>
      </c>
      <c r="I254" s="192">
        <f>I251</f>
        <v>0</v>
      </c>
      <c r="J254" s="192">
        <v>0</v>
      </c>
      <c r="K254" s="243">
        <f>K251</f>
        <v>0</v>
      </c>
    </row>
    <row r="255" spans="1:11" ht="25.5" customHeight="1">
      <c r="A255" s="384" t="s">
        <v>176</v>
      </c>
      <c r="B255" s="385"/>
      <c r="C255" s="385"/>
      <c r="D255" s="385"/>
      <c r="E255" s="196">
        <f>E216+E221+E224+E228+E231+E235+E242+E246+E249+E254</f>
        <v>1264134</v>
      </c>
      <c r="F255" s="196">
        <f>F216+F221+F224+F228+F231+F235++F238+F242+F246+F249+F254</f>
        <v>409975</v>
      </c>
      <c r="G255" s="196">
        <f>G216+G221+G224+G228+G231+G235++G238+G242+G246+G249+G254</f>
        <v>88812</v>
      </c>
      <c r="H255" s="196">
        <f>H216+H221+H224+H228+H231+H235++H238+H242+H246+H249+H254</f>
        <v>113165</v>
      </c>
      <c r="I255" s="196">
        <f>I216+I221+I224+I228+I231+I235++I238+I242+I246+I249+I254</f>
        <v>9000</v>
      </c>
      <c r="J255" s="196">
        <f>J216+J221+J224+J228+J231+J235++J238+J242+J246+J249+J254</f>
        <v>53339</v>
      </c>
      <c r="K255" s="259">
        <f>K216+K221+K224+K228+K231+K235+K238+K242+K246+K249+K254+K253</f>
        <v>36769</v>
      </c>
    </row>
    <row r="256" spans="1:11" ht="25.5" customHeight="1">
      <c r="A256" s="237" t="s">
        <v>36</v>
      </c>
      <c r="B256" s="363" t="s">
        <v>37</v>
      </c>
      <c r="C256" s="363"/>
      <c r="D256" s="363"/>
      <c r="E256" s="363"/>
      <c r="F256" s="363"/>
      <c r="G256" s="363"/>
      <c r="H256" s="363"/>
      <c r="I256" s="363"/>
      <c r="J256" s="363"/>
      <c r="K256" s="365"/>
    </row>
    <row r="257" spans="1:11">
      <c r="A257" s="238"/>
      <c r="B257" s="193" t="s">
        <v>53</v>
      </c>
      <c r="C257" s="194"/>
      <c r="D257" s="195" t="s">
        <v>54</v>
      </c>
      <c r="E257" s="164"/>
      <c r="F257" s="164"/>
      <c r="G257" s="164"/>
      <c r="H257" s="164"/>
      <c r="I257" s="164"/>
      <c r="J257" s="164"/>
      <c r="K257" s="239"/>
    </row>
    <row r="258" spans="1:11">
      <c r="A258" s="240"/>
      <c r="B258" s="166"/>
      <c r="C258" s="167" t="s">
        <v>177</v>
      </c>
      <c r="D258" s="168" t="s">
        <v>178</v>
      </c>
      <c r="E258" s="169">
        <v>1020390</v>
      </c>
      <c r="F258" s="169">
        <v>675252</v>
      </c>
      <c r="G258" s="170">
        <v>310003</v>
      </c>
      <c r="H258" s="170">
        <v>65184</v>
      </c>
      <c r="I258" s="170">
        <v>59660</v>
      </c>
      <c r="J258" s="170">
        <v>59660</v>
      </c>
      <c r="K258" s="241">
        <v>59660</v>
      </c>
    </row>
    <row r="259" spans="1:11">
      <c r="A259" s="242"/>
      <c r="B259" s="198" t="s">
        <v>56</v>
      </c>
      <c r="C259" s="199"/>
      <c r="D259" s="208" t="s">
        <v>54</v>
      </c>
      <c r="E259" s="192">
        <v>1020390</v>
      </c>
      <c r="F259" s="192">
        <f t="shared" ref="F259:K260" si="31">F258</f>
        <v>675252</v>
      </c>
      <c r="G259" s="192">
        <f t="shared" si="31"/>
        <v>310003</v>
      </c>
      <c r="H259" s="192">
        <f>H258</f>
        <v>65184</v>
      </c>
      <c r="I259" s="192">
        <f t="shared" si="31"/>
        <v>59660</v>
      </c>
      <c r="J259" s="192">
        <f t="shared" si="31"/>
        <v>59660</v>
      </c>
      <c r="K259" s="243">
        <f t="shared" si="31"/>
        <v>59660</v>
      </c>
    </row>
    <row r="260" spans="1:11" ht="25.5" customHeight="1">
      <c r="A260" s="386" t="s">
        <v>179</v>
      </c>
      <c r="B260" s="387"/>
      <c r="C260" s="387"/>
      <c r="D260" s="387"/>
      <c r="E260" s="192">
        <f>E259</f>
        <v>1020390</v>
      </c>
      <c r="F260" s="192">
        <f t="shared" si="31"/>
        <v>675252</v>
      </c>
      <c r="G260" s="192">
        <f t="shared" si="31"/>
        <v>310003</v>
      </c>
      <c r="H260" s="192">
        <f>H259</f>
        <v>65184</v>
      </c>
      <c r="I260" s="192">
        <f t="shared" si="31"/>
        <v>59660</v>
      </c>
      <c r="J260" s="192">
        <f t="shared" si="31"/>
        <v>59660</v>
      </c>
      <c r="K260" s="243">
        <f t="shared" si="31"/>
        <v>59660</v>
      </c>
    </row>
    <row r="261" spans="1:11" ht="25.5" customHeight="1">
      <c r="A261" s="388" t="s">
        <v>180</v>
      </c>
      <c r="B261" s="389"/>
      <c r="C261" s="389"/>
      <c r="D261" s="389"/>
      <c r="E261" s="244" t="e">
        <f t="shared" ref="E261:K261" si="32">E210+E255+E260</f>
        <v>#REF!</v>
      </c>
      <c r="F261" s="244" t="e">
        <f t="shared" si="32"/>
        <v>#REF!</v>
      </c>
      <c r="G261" s="244">
        <f t="shared" si="32"/>
        <v>2022798</v>
      </c>
      <c r="H261" s="244">
        <f>H210+H255+H260</f>
        <v>1830037</v>
      </c>
      <c r="I261" s="244">
        <f t="shared" si="32"/>
        <v>1730324</v>
      </c>
      <c r="J261" s="244">
        <f t="shared" si="32"/>
        <v>1830569</v>
      </c>
      <c r="K261" s="245">
        <f t="shared" si="32"/>
        <v>2156546</v>
      </c>
    </row>
    <row r="262" spans="1:11" ht="38.25" customHeight="1">
      <c r="A262" s="390" t="s">
        <v>181</v>
      </c>
      <c r="B262" s="391"/>
      <c r="C262" s="391"/>
      <c r="D262" s="391"/>
      <c r="E262" s="391"/>
      <c r="F262" s="391"/>
      <c r="G262" s="391"/>
      <c r="H262" s="391"/>
      <c r="I262" s="391"/>
      <c r="J262" s="391"/>
      <c r="K262" s="392"/>
    </row>
    <row r="263" spans="1:11" ht="17.25" customHeight="1">
      <c r="A263" s="393" t="s">
        <v>182</v>
      </c>
      <c r="B263" s="394"/>
      <c r="C263" s="394"/>
      <c r="D263" s="394"/>
      <c r="E263" s="394"/>
      <c r="F263" s="394"/>
      <c r="G263" s="394"/>
      <c r="H263" s="394"/>
      <c r="I263" s="394"/>
      <c r="J263" s="394"/>
      <c r="K263" s="395"/>
    </row>
    <row r="264" spans="1:11" ht="17.25" customHeight="1">
      <c r="A264" s="396" t="s">
        <v>183</v>
      </c>
      <c r="B264" s="397"/>
      <c r="C264" s="397"/>
      <c r="D264" s="397"/>
      <c r="E264" s="209">
        <f t="shared" ref="E264:K264" si="33">E26</f>
        <v>1585067</v>
      </c>
      <c r="F264" s="209">
        <f t="shared" si="33"/>
        <v>1669743</v>
      </c>
      <c r="G264" s="209">
        <f t="shared" si="33"/>
        <v>1795930</v>
      </c>
      <c r="H264" s="209">
        <f>H26</f>
        <v>1776002</v>
      </c>
      <c r="I264" s="209">
        <f t="shared" si="33"/>
        <v>1756780</v>
      </c>
      <c r="J264" s="209">
        <f t="shared" si="33"/>
        <v>1809483</v>
      </c>
      <c r="K264" s="291">
        <f t="shared" si="33"/>
        <v>2156546</v>
      </c>
    </row>
    <row r="265" spans="1:11" ht="17.25" customHeight="1">
      <c r="A265" s="382" t="s">
        <v>184</v>
      </c>
      <c r="B265" s="383"/>
      <c r="C265" s="383"/>
      <c r="D265" s="383"/>
      <c r="E265" s="210" t="e">
        <f t="shared" ref="E265:K265" si="34">E210</f>
        <v>#REF!</v>
      </c>
      <c r="F265" s="210" t="e">
        <f t="shared" si="34"/>
        <v>#REF!</v>
      </c>
      <c r="G265" s="210">
        <f t="shared" si="34"/>
        <v>1623983</v>
      </c>
      <c r="H265" s="210">
        <f>H210</f>
        <v>1651688</v>
      </c>
      <c r="I265" s="210">
        <f t="shared" si="34"/>
        <v>1661664</v>
      </c>
      <c r="J265" s="210">
        <f t="shared" si="34"/>
        <v>1717570</v>
      </c>
      <c r="K265" s="292">
        <f t="shared" si="34"/>
        <v>2060117</v>
      </c>
    </row>
    <row r="266" spans="1:11" s="184" customFormat="1" ht="17.25" customHeight="1">
      <c r="A266" s="398" t="s">
        <v>185</v>
      </c>
      <c r="B266" s="399"/>
      <c r="C266" s="399"/>
      <c r="D266" s="399"/>
      <c r="E266" s="211" t="e">
        <f t="shared" ref="E266:K266" si="35">E264-E265</f>
        <v>#REF!</v>
      </c>
      <c r="F266" s="211" t="e">
        <f t="shared" si="35"/>
        <v>#REF!</v>
      </c>
      <c r="G266" s="211">
        <f t="shared" si="35"/>
        <v>171947</v>
      </c>
      <c r="H266" s="211">
        <f>H264-H265</f>
        <v>124314</v>
      </c>
      <c r="I266" s="211">
        <f t="shared" si="35"/>
        <v>95116</v>
      </c>
      <c r="J266" s="211">
        <f t="shared" si="35"/>
        <v>91913</v>
      </c>
      <c r="K266" s="293">
        <f t="shared" si="35"/>
        <v>96429</v>
      </c>
    </row>
    <row r="267" spans="1:11" ht="17.25" customHeight="1">
      <c r="A267" s="393" t="s">
        <v>186</v>
      </c>
      <c r="B267" s="394"/>
      <c r="C267" s="394"/>
      <c r="D267" s="394"/>
      <c r="E267" s="394"/>
      <c r="F267" s="394"/>
      <c r="G267" s="394"/>
      <c r="H267" s="394"/>
      <c r="I267" s="394"/>
      <c r="J267" s="394"/>
      <c r="K267" s="395"/>
    </row>
    <row r="268" spans="1:11" ht="17.25" customHeight="1">
      <c r="A268" s="396" t="s">
        <v>187</v>
      </c>
      <c r="B268" s="397"/>
      <c r="C268" s="397"/>
      <c r="D268" s="397"/>
      <c r="E268" s="209">
        <f t="shared" ref="E268:K268" si="36">E30</f>
        <v>681266</v>
      </c>
      <c r="F268" s="209">
        <f t="shared" si="36"/>
        <v>643791</v>
      </c>
      <c r="G268" s="209">
        <f t="shared" si="36"/>
        <v>251137</v>
      </c>
      <c r="H268" s="209">
        <f>H30</f>
        <v>1084</v>
      </c>
      <c r="I268" s="209">
        <f t="shared" si="36"/>
        <v>0</v>
      </c>
      <c r="J268" s="209">
        <f t="shared" si="36"/>
        <v>0</v>
      </c>
      <c r="K268" s="291">
        <f t="shared" si="36"/>
        <v>0</v>
      </c>
    </row>
    <row r="269" spans="1:11" ht="17.25" customHeight="1">
      <c r="A269" s="382" t="s">
        <v>188</v>
      </c>
      <c r="B269" s="383"/>
      <c r="C269" s="383"/>
      <c r="D269" s="383"/>
      <c r="E269" s="210">
        <f t="shared" ref="E269:K269" si="37">E255</f>
        <v>1264134</v>
      </c>
      <c r="F269" s="210">
        <f t="shared" si="37"/>
        <v>409975</v>
      </c>
      <c r="G269" s="210">
        <f t="shared" si="37"/>
        <v>88812</v>
      </c>
      <c r="H269" s="210">
        <f>H255</f>
        <v>113165</v>
      </c>
      <c r="I269" s="210">
        <f t="shared" si="37"/>
        <v>9000</v>
      </c>
      <c r="J269" s="210">
        <f t="shared" si="37"/>
        <v>53339</v>
      </c>
      <c r="K269" s="292">
        <f t="shared" si="37"/>
        <v>36769</v>
      </c>
    </row>
    <row r="270" spans="1:11" s="184" customFormat="1" ht="17.25" customHeight="1">
      <c r="A270" s="398" t="s">
        <v>185</v>
      </c>
      <c r="B270" s="399"/>
      <c r="C270" s="399"/>
      <c r="D270" s="399"/>
      <c r="E270" s="211">
        <f t="shared" ref="E270:K270" si="38">E268-E269</f>
        <v>-582868</v>
      </c>
      <c r="F270" s="211">
        <f t="shared" si="38"/>
        <v>233816</v>
      </c>
      <c r="G270" s="211">
        <f t="shared" si="38"/>
        <v>162325</v>
      </c>
      <c r="H270" s="211">
        <f>H268-H269</f>
        <v>-112081</v>
      </c>
      <c r="I270" s="211">
        <f t="shared" si="38"/>
        <v>-9000</v>
      </c>
      <c r="J270" s="211">
        <f t="shared" si="38"/>
        <v>-53339</v>
      </c>
      <c r="K270" s="293">
        <f t="shared" si="38"/>
        <v>-36769</v>
      </c>
    </row>
    <row r="271" spans="1:11" ht="17.25" customHeight="1">
      <c r="A271" s="393" t="s">
        <v>189</v>
      </c>
      <c r="B271" s="394"/>
      <c r="C271" s="394"/>
      <c r="D271" s="394"/>
      <c r="E271" s="394"/>
      <c r="F271" s="394"/>
      <c r="G271" s="394"/>
      <c r="H271" s="394"/>
      <c r="I271" s="394"/>
      <c r="J271" s="394"/>
      <c r="K271" s="395"/>
    </row>
    <row r="272" spans="1:11" ht="17.25" customHeight="1">
      <c r="A272" s="396" t="s">
        <v>190</v>
      </c>
      <c r="B272" s="397"/>
      <c r="C272" s="397"/>
      <c r="D272" s="397"/>
      <c r="E272" s="209">
        <f t="shared" ref="E272:K272" si="39">E35</f>
        <v>1559152</v>
      </c>
      <c r="F272" s="209">
        <f t="shared" si="39"/>
        <v>318664</v>
      </c>
      <c r="G272" s="209">
        <f t="shared" si="39"/>
        <v>70775</v>
      </c>
      <c r="H272" s="209">
        <f>H35</f>
        <v>100690</v>
      </c>
      <c r="I272" s="209">
        <f t="shared" si="39"/>
        <v>0</v>
      </c>
      <c r="J272" s="209">
        <f t="shared" si="39"/>
        <v>21086</v>
      </c>
      <c r="K272" s="291">
        <f t="shared" si="39"/>
        <v>0</v>
      </c>
    </row>
    <row r="273" spans="1:11" ht="17.25" customHeight="1">
      <c r="A273" s="382" t="s">
        <v>191</v>
      </c>
      <c r="B273" s="383"/>
      <c r="C273" s="383"/>
      <c r="D273" s="383"/>
      <c r="E273" s="210">
        <f t="shared" ref="E273:K273" si="40">E260</f>
        <v>1020390</v>
      </c>
      <c r="F273" s="210">
        <f t="shared" si="40"/>
        <v>675252</v>
      </c>
      <c r="G273" s="210">
        <f t="shared" si="40"/>
        <v>310003</v>
      </c>
      <c r="H273" s="210">
        <f>H260</f>
        <v>65184</v>
      </c>
      <c r="I273" s="210">
        <f t="shared" si="40"/>
        <v>59660</v>
      </c>
      <c r="J273" s="210">
        <f t="shared" si="40"/>
        <v>59660</v>
      </c>
      <c r="K273" s="294">
        <f t="shared" si="40"/>
        <v>59660</v>
      </c>
    </row>
    <row r="274" spans="1:11" s="184" customFormat="1" ht="17.25" customHeight="1">
      <c r="A274" s="398" t="s">
        <v>185</v>
      </c>
      <c r="B274" s="399"/>
      <c r="C274" s="399"/>
      <c r="D274" s="399"/>
      <c r="E274" s="211">
        <f t="shared" ref="E274:K274" si="41">E272-E273</f>
        <v>538762</v>
      </c>
      <c r="F274" s="211">
        <f t="shared" si="41"/>
        <v>-356588</v>
      </c>
      <c r="G274" s="211">
        <f t="shared" si="41"/>
        <v>-239228</v>
      </c>
      <c r="H274" s="211">
        <f>H272-H273</f>
        <v>35506</v>
      </c>
      <c r="I274" s="211">
        <f t="shared" si="41"/>
        <v>-59660</v>
      </c>
      <c r="J274" s="211">
        <f t="shared" si="41"/>
        <v>-38574</v>
      </c>
      <c r="K274" s="293">
        <f t="shared" si="41"/>
        <v>-59660</v>
      </c>
    </row>
    <row r="275" spans="1:11" ht="17.25" customHeight="1">
      <c r="A275" s="400"/>
      <c r="B275" s="401"/>
      <c r="C275" s="401"/>
      <c r="D275" s="401"/>
      <c r="E275" s="212"/>
      <c r="F275" s="212"/>
      <c r="G275" s="212"/>
      <c r="H275" s="212"/>
      <c r="I275" s="212"/>
      <c r="J275" s="212"/>
      <c r="K275" s="295"/>
    </row>
    <row r="276" spans="1:11" ht="35.25" customHeight="1">
      <c r="A276" s="393" t="s">
        <v>192</v>
      </c>
      <c r="B276" s="394"/>
      <c r="C276" s="394"/>
      <c r="D276" s="394"/>
      <c r="E276" s="394"/>
      <c r="F276" s="394"/>
      <c r="G276" s="394"/>
      <c r="H276" s="394"/>
      <c r="I276" s="394"/>
      <c r="J276" s="394"/>
      <c r="K276" s="395"/>
    </row>
    <row r="277" spans="1:11" ht="17.25" customHeight="1">
      <c r="A277" s="396" t="s">
        <v>183</v>
      </c>
      <c r="B277" s="397"/>
      <c r="C277" s="397"/>
      <c r="D277" s="397"/>
      <c r="E277" s="209">
        <f t="shared" ref="E277:K277" si="42">E264</f>
        <v>1585067</v>
      </c>
      <c r="F277" s="209">
        <f t="shared" si="42"/>
        <v>1669743</v>
      </c>
      <c r="G277" s="209">
        <f t="shared" si="42"/>
        <v>1795930</v>
      </c>
      <c r="H277" s="209">
        <f>H264</f>
        <v>1776002</v>
      </c>
      <c r="I277" s="209">
        <f t="shared" si="42"/>
        <v>1756780</v>
      </c>
      <c r="J277" s="209">
        <f t="shared" si="42"/>
        <v>1809483</v>
      </c>
      <c r="K277" s="296">
        <f t="shared" si="42"/>
        <v>2156546</v>
      </c>
    </row>
    <row r="278" spans="1:11" ht="17.25" customHeight="1">
      <c r="A278" s="402" t="s">
        <v>187</v>
      </c>
      <c r="B278" s="403"/>
      <c r="C278" s="403"/>
      <c r="D278" s="403"/>
      <c r="E278" s="213">
        <f t="shared" ref="E278:K278" si="43">E268</f>
        <v>681266</v>
      </c>
      <c r="F278" s="213">
        <f t="shared" si="43"/>
        <v>643791</v>
      </c>
      <c r="G278" s="213">
        <f t="shared" si="43"/>
        <v>251137</v>
      </c>
      <c r="H278" s="213">
        <f>H268</f>
        <v>1084</v>
      </c>
      <c r="I278" s="213">
        <f t="shared" si="43"/>
        <v>0</v>
      </c>
      <c r="J278" s="213">
        <f t="shared" si="43"/>
        <v>0</v>
      </c>
      <c r="K278" s="297">
        <f t="shared" si="43"/>
        <v>0</v>
      </c>
    </row>
    <row r="279" spans="1:11" ht="17.25" customHeight="1">
      <c r="A279" s="382" t="s">
        <v>190</v>
      </c>
      <c r="B279" s="383"/>
      <c r="C279" s="383"/>
      <c r="D279" s="383"/>
      <c r="E279" s="210">
        <f t="shared" ref="E279:K279" si="44">E272</f>
        <v>1559152</v>
      </c>
      <c r="F279" s="210">
        <f t="shared" si="44"/>
        <v>318664</v>
      </c>
      <c r="G279" s="210">
        <f t="shared" si="44"/>
        <v>70775</v>
      </c>
      <c r="H279" s="210">
        <f>H272</f>
        <v>100690</v>
      </c>
      <c r="I279" s="210">
        <f t="shared" si="44"/>
        <v>0</v>
      </c>
      <c r="J279" s="210">
        <f t="shared" si="44"/>
        <v>21086</v>
      </c>
      <c r="K279" s="294">
        <f t="shared" si="44"/>
        <v>0</v>
      </c>
    </row>
    <row r="280" spans="1:11" s="184" customFormat="1" ht="17.25" customHeight="1">
      <c r="A280" s="398" t="s">
        <v>193</v>
      </c>
      <c r="B280" s="399"/>
      <c r="C280" s="399"/>
      <c r="D280" s="399"/>
      <c r="E280" s="211">
        <f t="shared" ref="E280:K280" si="45">SUM(E277:E279)</f>
        <v>3825485</v>
      </c>
      <c r="F280" s="211">
        <f t="shared" si="45"/>
        <v>2632198</v>
      </c>
      <c r="G280" s="211">
        <f t="shared" si="45"/>
        <v>2117842</v>
      </c>
      <c r="H280" s="211">
        <f>SUM(H277:H279)</f>
        <v>1877776</v>
      </c>
      <c r="I280" s="211">
        <f t="shared" si="45"/>
        <v>1756780</v>
      </c>
      <c r="J280" s="211">
        <f t="shared" si="45"/>
        <v>1830569</v>
      </c>
      <c r="K280" s="293">
        <f t="shared" si="45"/>
        <v>2156546</v>
      </c>
    </row>
    <row r="281" spans="1:11" ht="17.25" customHeight="1">
      <c r="A281" s="396" t="s">
        <v>184</v>
      </c>
      <c r="B281" s="397"/>
      <c r="C281" s="397"/>
      <c r="D281" s="397"/>
      <c r="E281" s="209" t="e">
        <f t="shared" ref="E281:K281" si="46">E265</f>
        <v>#REF!</v>
      </c>
      <c r="F281" s="209" t="e">
        <f t="shared" si="46"/>
        <v>#REF!</v>
      </c>
      <c r="G281" s="209">
        <f t="shared" si="46"/>
        <v>1623983</v>
      </c>
      <c r="H281" s="209">
        <f>H265</f>
        <v>1651688</v>
      </c>
      <c r="I281" s="209">
        <f t="shared" si="46"/>
        <v>1661664</v>
      </c>
      <c r="J281" s="209">
        <f t="shared" si="46"/>
        <v>1717570</v>
      </c>
      <c r="K281" s="296">
        <f t="shared" si="46"/>
        <v>2060117</v>
      </c>
    </row>
    <row r="282" spans="1:11" ht="17.25" customHeight="1">
      <c r="A282" s="402" t="s">
        <v>188</v>
      </c>
      <c r="B282" s="403"/>
      <c r="C282" s="403"/>
      <c r="D282" s="403"/>
      <c r="E282" s="213">
        <f t="shared" ref="E282:K282" si="47">E269</f>
        <v>1264134</v>
      </c>
      <c r="F282" s="213">
        <f t="shared" si="47"/>
        <v>409975</v>
      </c>
      <c r="G282" s="213">
        <f t="shared" si="47"/>
        <v>88812</v>
      </c>
      <c r="H282" s="213">
        <f>H269</f>
        <v>113165</v>
      </c>
      <c r="I282" s="213">
        <f t="shared" si="47"/>
        <v>9000</v>
      </c>
      <c r="J282" s="213">
        <f t="shared" si="47"/>
        <v>53339</v>
      </c>
      <c r="K282" s="297">
        <f t="shared" si="47"/>
        <v>36769</v>
      </c>
    </row>
    <row r="283" spans="1:11" ht="17.25" customHeight="1">
      <c r="A283" s="382" t="s">
        <v>191</v>
      </c>
      <c r="B283" s="383"/>
      <c r="C283" s="383"/>
      <c r="D283" s="383"/>
      <c r="E283" s="210">
        <f t="shared" ref="E283:K283" si="48">E273</f>
        <v>1020390</v>
      </c>
      <c r="F283" s="210">
        <f t="shared" si="48"/>
        <v>675252</v>
      </c>
      <c r="G283" s="210">
        <f t="shared" si="48"/>
        <v>310003</v>
      </c>
      <c r="H283" s="210">
        <f>H273</f>
        <v>65184</v>
      </c>
      <c r="I283" s="210">
        <f t="shared" si="48"/>
        <v>59660</v>
      </c>
      <c r="J283" s="210">
        <f t="shared" si="48"/>
        <v>59660</v>
      </c>
      <c r="K283" s="294">
        <f t="shared" si="48"/>
        <v>59660</v>
      </c>
    </row>
    <row r="284" spans="1:11" s="184" customFormat="1" ht="17.25" customHeight="1">
      <c r="A284" s="398" t="s">
        <v>194</v>
      </c>
      <c r="B284" s="399"/>
      <c r="C284" s="399"/>
      <c r="D284" s="399"/>
      <c r="E284" s="211" t="e">
        <f t="shared" ref="E284:K284" si="49">SUM(E281:E283)</f>
        <v>#REF!</v>
      </c>
      <c r="F284" s="211" t="e">
        <f t="shared" si="49"/>
        <v>#REF!</v>
      </c>
      <c r="G284" s="211">
        <f t="shared" si="49"/>
        <v>2022798</v>
      </c>
      <c r="H284" s="211">
        <f>SUM(H281:H283)</f>
        <v>1830037</v>
      </c>
      <c r="I284" s="211">
        <f t="shared" si="49"/>
        <v>1730324</v>
      </c>
      <c r="J284" s="211">
        <f t="shared" si="49"/>
        <v>1830569</v>
      </c>
      <c r="K284" s="293">
        <f t="shared" si="49"/>
        <v>2156546</v>
      </c>
    </row>
    <row r="285" spans="1:11" s="184" customFormat="1" ht="37.5" customHeight="1" thickBot="1">
      <c r="A285" s="404" t="s">
        <v>195</v>
      </c>
      <c r="B285" s="405"/>
      <c r="C285" s="405"/>
      <c r="D285" s="405"/>
      <c r="E285" s="214" t="e">
        <f t="shared" ref="E285:K285" si="50">E280-E284</f>
        <v>#REF!</v>
      </c>
      <c r="F285" s="214" t="e">
        <f t="shared" si="50"/>
        <v>#REF!</v>
      </c>
      <c r="G285" s="214">
        <f t="shared" si="50"/>
        <v>95044</v>
      </c>
      <c r="H285" s="214">
        <f>H280-H284</f>
        <v>47739</v>
      </c>
      <c r="I285" s="214">
        <f t="shared" si="50"/>
        <v>26456</v>
      </c>
      <c r="J285" s="215">
        <f t="shared" si="50"/>
        <v>0</v>
      </c>
      <c r="K285" s="298">
        <f t="shared" si="50"/>
        <v>0</v>
      </c>
    </row>
    <row r="286" spans="1:11" ht="12.75" customHeight="1">
      <c r="A286" s="400"/>
      <c r="B286" s="406"/>
      <c r="C286" s="406"/>
      <c r="D286" s="406"/>
      <c r="E286" s="212"/>
      <c r="F286" s="212"/>
      <c r="G286" s="212"/>
      <c r="H286" s="212"/>
      <c r="I286" s="212"/>
      <c r="J286" s="212"/>
      <c r="K286" s="295"/>
    </row>
    <row r="287" spans="1:11" ht="27" customHeight="1">
      <c r="A287" s="299"/>
      <c r="B287" s="217"/>
      <c r="C287" s="218"/>
      <c r="D287" s="219" t="s">
        <v>240</v>
      </c>
      <c r="E287" s="209">
        <f t="shared" ref="E287:K287" si="51">E277+E278</f>
        <v>2266333</v>
      </c>
      <c r="F287" s="209">
        <f t="shared" si="51"/>
        <v>2313534</v>
      </c>
      <c r="G287" s="209">
        <f t="shared" si="51"/>
        <v>2047067</v>
      </c>
      <c r="H287" s="209">
        <f>H277+H278</f>
        <v>1777086</v>
      </c>
      <c r="I287" s="209">
        <f t="shared" si="51"/>
        <v>1756780</v>
      </c>
      <c r="J287" s="209">
        <f t="shared" si="51"/>
        <v>1809483</v>
      </c>
      <c r="K287" s="300">
        <f t="shared" si="51"/>
        <v>2156546</v>
      </c>
    </row>
    <row r="288" spans="1:11" ht="20.25" customHeight="1">
      <c r="A288" s="301"/>
      <c r="B288" s="220"/>
      <c r="C288" s="221"/>
      <c r="D288" s="222" t="s">
        <v>241</v>
      </c>
      <c r="E288" s="210" t="e">
        <f t="shared" ref="E288:K288" si="52">E281+E282</f>
        <v>#REF!</v>
      </c>
      <c r="F288" s="210" t="e">
        <f t="shared" si="52"/>
        <v>#REF!</v>
      </c>
      <c r="G288" s="210">
        <f t="shared" si="52"/>
        <v>1712795</v>
      </c>
      <c r="H288" s="210">
        <f>H281+H282</f>
        <v>1764853</v>
      </c>
      <c r="I288" s="210">
        <f t="shared" si="52"/>
        <v>1670664</v>
      </c>
      <c r="J288" s="210">
        <f t="shared" si="52"/>
        <v>1770909</v>
      </c>
      <c r="K288" s="302">
        <f t="shared" si="52"/>
        <v>2096886</v>
      </c>
    </row>
    <row r="289" spans="1:11" ht="38.25" customHeight="1">
      <c r="A289" s="303"/>
      <c r="B289" s="304"/>
      <c r="C289" s="305"/>
      <c r="D289" s="306" t="s">
        <v>198</v>
      </c>
      <c r="E289" s="307" t="e">
        <f t="shared" ref="E289:K289" si="53">E287-E288</f>
        <v>#REF!</v>
      </c>
      <c r="F289" s="307" t="e">
        <f t="shared" si="53"/>
        <v>#REF!</v>
      </c>
      <c r="G289" s="307">
        <f t="shared" si="53"/>
        <v>334272</v>
      </c>
      <c r="H289" s="307">
        <f>H287-H288</f>
        <v>12233</v>
      </c>
      <c r="I289" s="307">
        <f t="shared" si="53"/>
        <v>86116</v>
      </c>
      <c r="J289" s="307">
        <f t="shared" si="53"/>
        <v>38574</v>
      </c>
      <c r="K289" s="308">
        <f t="shared" si="53"/>
        <v>59660</v>
      </c>
    </row>
    <row r="290" spans="1:11">
      <c r="E290" s="216"/>
      <c r="F290" s="216"/>
      <c r="G290" s="216"/>
      <c r="H290" s="216"/>
      <c r="I290" s="216"/>
      <c r="J290" s="216"/>
      <c r="K290" s="216"/>
    </row>
    <row r="291" spans="1:11">
      <c r="E291" s="216"/>
      <c r="F291" s="216"/>
      <c r="G291" s="216"/>
      <c r="H291" s="216"/>
      <c r="I291" s="216"/>
      <c r="J291" s="216"/>
      <c r="K291" s="216"/>
    </row>
    <row r="292" spans="1:11">
      <c r="E292" s="216"/>
      <c r="F292" s="216"/>
      <c r="G292" s="216"/>
      <c r="H292" s="216"/>
      <c r="I292" s="216"/>
      <c r="J292" s="216"/>
      <c r="K292" s="216"/>
    </row>
    <row r="293" spans="1:11">
      <c r="E293" s="216"/>
      <c r="F293" s="216"/>
      <c r="G293" s="216"/>
      <c r="H293" s="216"/>
      <c r="I293" s="216"/>
      <c r="J293" s="216"/>
      <c r="K293" s="216"/>
    </row>
    <row r="294" spans="1:11">
      <c r="E294" s="216"/>
      <c r="F294" s="216"/>
      <c r="G294" s="216"/>
      <c r="H294" s="216"/>
      <c r="I294" s="216"/>
      <c r="J294" s="216"/>
      <c r="K294" s="216"/>
    </row>
    <row r="295" spans="1:11">
      <c r="E295" s="216"/>
      <c r="F295" s="216"/>
      <c r="G295" s="216"/>
      <c r="H295" s="216"/>
      <c r="I295" s="216"/>
      <c r="J295" s="216"/>
      <c r="K295" s="216"/>
    </row>
    <row r="296" spans="1:11">
      <c r="E296" s="216"/>
      <c r="F296" s="216"/>
      <c r="G296" s="216"/>
      <c r="H296" s="216"/>
      <c r="I296" s="216"/>
      <c r="J296" s="216"/>
      <c r="K296" s="216"/>
    </row>
    <row r="297" spans="1:11">
      <c r="E297" s="216"/>
      <c r="F297" s="216"/>
      <c r="G297" s="216"/>
      <c r="H297" s="216"/>
      <c r="I297" s="216"/>
      <c r="J297" s="216"/>
      <c r="K297" s="216"/>
    </row>
    <row r="298" spans="1:11">
      <c r="E298" s="216"/>
      <c r="F298" s="216"/>
      <c r="G298" s="216"/>
      <c r="H298" s="216"/>
      <c r="I298" s="216"/>
      <c r="J298" s="216"/>
      <c r="K298" s="216"/>
    </row>
    <row r="299" spans="1:11">
      <c r="E299" s="216"/>
      <c r="F299" s="216"/>
      <c r="G299" s="216"/>
      <c r="H299" s="216"/>
      <c r="I299" s="216"/>
      <c r="J299" s="216"/>
      <c r="K299" s="216"/>
    </row>
    <row r="300" spans="1:11">
      <c r="E300" s="216"/>
      <c r="F300" s="216"/>
      <c r="G300" s="216"/>
      <c r="H300" s="216"/>
      <c r="I300" s="216"/>
      <c r="J300" s="216"/>
      <c r="K300" s="216"/>
    </row>
    <row r="301" spans="1:11">
      <c r="E301" s="216"/>
      <c r="F301" s="216"/>
      <c r="G301" s="216"/>
      <c r="H301" s="216"/>
      <c r="I301" s="216"/>
      <c r="J301" s="216"/>
      <c r="K301" s="216"/>
    </row>
    <row r="302" spans="1:11">
      <c r="E302" s="216"/>
      <c r="F302" s="216"/>
      <c r="G302" s="216"/>
      <c r="H302" s="216"/>
      <c r="I302" s="216"/>
      <c r="J302" s="216"/>
      <c r="K302" s="216"/>
    </row>
    <row r="303" spans="1:11">
      <c r="E303" s="216"/>
      <c r="F303" s="216"/>
      <c r="G303" s="216"/>
      <c r="H303" s="216"/>
      <c r="I303" s="216"/>
      <c r="J303" s="216"/>
      <c r="K303" s="216"/>
    </row>
    <row r="304" spans="1:11">
      <c r="E304" s="216"/>
      <c r="F304" s="216"/>
      <c r="G304" s="216"/>
      <c r="H304" s="216"/>
      <c r="I304" s="216"/>
      <c r="J304" s="216"/>
      <c r="K304" s="216"/>
    </row>
    <row r="305" spans="5:11">
      <c r="E305" s="216"/>
      <c r="F305" s="216"/>
      <c r="G305" s="216"/>
      <c r="H305" s="216"/>
      <c r="I305" s="216"/>
      <c r="J305" s="216"/>
      <c r="K305" s="216"/>
    </row>
    <row r="306" spans="5:11">
      <c r="E306" s="216"/>
      <c r="F306" s="216"/>
      <c r="G306" s="216"/>
      <c r="H306" s="216"/>
      <c r="I306" s="216"/>
      <c r="J306" s="216"/>
      <c r="K306" s="216"/>
    </row>
    <row r="307" spans="5:11">
      <c r="E307" s="216"/>
      <c r="F307" s="216"/>
      <c r="G307" s="216"/>
      <c r="H307" s="216"/>
      <c r="I307" s="216"/>
      <c r="J307" s="216"/>
      <c r="K307" s="216"/>
    </row>
    <row r="308" spans="5:11">
      <c r="E308" s="216"/>
      <c r="F308" s="216"/>
      <c r="G308" s="216"/>
      <c r="H308" s="216"/>
      <c r="I308" s="216"/>
      <c r="J308" s="216"/>
      <c r="K308" s="216"/>
    </row>
    <row r="309" spans="5:11">
      <c r="E309" s="216"/>
      <c r="F309" s="216"/>
      <c r="G309" s="216"/>
      <c r="H309" s="216"/>
      <c r="I309" s="216"/>
      <c r="J309" s="216"/>
      <c r="K309" s="216"/>
    </row>
    <row r="310" spans="5:11">
      <c r="E310" s="216"/>
      <c r="F310" s="216"/>
      <c r="G310" s="216"/>
      <c r="H310" s="216"/>
      <c r="I310" s="216"/>
      <c r="J310" s="216"/>
      <c r="K310" s="216"/>
    </row>
    <row r="311" spans="5:11">
      <c r="E311" s="216"/>
      <c r="F311" s="216"/>
      <c r="G311" s="216"/>
      <c r="H311" s="216"/>
      <c r="I311" s="216"/>
      <c r="J311" s="216"/>
      <c r="K311" s="216"/>
    </row>
    <row r="312" spans="5:11">
      <c r="E312" s="216"/>
      <c r="F312" s="216"/>
      <c r="G312" s="216"/>
      <c r="H312" s="216"/>
      <c r="I312" s="216"/>
      <c r="J312" s="216"/>
      <c r="K312" s="216"/>
    </row>
    <row r="313" spans="5:11">
      <c r="E313" s="216"/>
      <c r="F313" s="216"/>
      <c r="G313" s="216"/>
      <c r="H313" s="216"/>
      <c r="I313" s="216"/>
      <c r="J313" s="216"/>
      <c r="K313" s="216"/>
    </row>
    <row r="314" spans="5:11">
      <c r="E314" s="216"/>
      <c r="F314" s="216"/>
      <c r="G314" s="216"/>
      <c r="H314" s="216"/>
      <c r="I314" s="216"/>
      <c r="J314" s="216"/>
      <c r="K314" s="216"/>
    </row>
    <row r="315" spans="5:11">
      <c r="E315" s="216"/>
      <c r="F315" s="216"/>
      <c r="G315" s="216"/>
      <c r="H315" s="216"/>
      <c r="I315" s="216"/>
      <c r="J315" s="216"/>
      <c r="K315" s="216"/>
    </row>
    <row r="316" spans="5:11">
      <c r="E316" s="216"/>
      <c r="F316" s="216"/>
      <c r="G316" s="216"/>
      <c r="H316" s="216"/>
      <c r="I316" s="216"/>
      <c r="J316" s="216"/>
      <c r="K316" s="216"/>
    </row>
    <row r="317" spans="5:11">
      <c r="E317" s="216"/>
      <c r="F317" s="216"/>
      <c r="G317" s="216"/>
      <c r="H317" s="216"/>
      <c r="I317" s="216"/>
      <c r="J317" s="216"/>
      <c r="K317" s="216"/>
    </row>
    <row r="318" spans="5:11">
      <c r="E318" s="216"/>
      <c r="F318" s="216"/>
      <c r="G318" s="216"/>
      <c r="H318" s="216"/>
      <c r="I318" s="216"/>
      <c r="J318" s="216"/>
      <c r="K318" s="216"/>
    </row>
    <row r="319" spans="5:11">
      <c r="E319" s="216"/>
      <c r="F319" s="216"/>
      <c r="G319" s="216"/>
      <c r="H319" s="216"/>
      <c r="I319" s="216"/>
      <c r="J319" s="216"/>
      <c r="K319" s="216"/>
    </row>
    <row r="320" spans="5:11">
      <c r="E320" s="216"/>
      <c r="F320" s="216"/>
      <c r="G320" s="216"/>
      <c r="H320" s="216"/>
      <c r="I320" s="216"/>
      <c r="J320" s="216"/>
      <c r="K320" s="216"/>
    </row>
    <row r="321" spans="5:11">
      <c r="E321" s="216"/>
      <c r="F321" s="216"/>
      <c r="G321" s="216"/>
      <c r="H321" s="216"/>
      <c r="I321" s="216"/>
      <c r="J321" s="216"/>
      <c r="K321" s="216"/>
    </row>
    <row r="322" spans="5:11">
      <c r="E322" s="216"/>
      <c r="F322" s="216"/>
      <c r="G322" s="216"/>
      <c r="H322" s="216"/>
      <c r="I322" s="216"/>
      <c r="J322" s="216"/>
      <c r="K322" s="216"/>
    </row>
    <row r="323" spans="5:11">
      <c r="E323" s="216"/>
      <c r="F323" s="216"/>
      <c r="G323" s="216"/>
      <c r="H323" s="216"/>
      <c r="I323" s="216"/>
      <c r="J323" s="216"/>
      <c r="K323" s="216"/>
    </row>
    <row r="324" spans="5:11">
      <c r="E324" s="216"/>
      <c r="F324" s="216"/>
      <c r="G324" s="216"/>
      <c r="H324" s="216"/>
      <c r="I324" s="216"/>
      <c r="J324" s="216"/>
      <c r="K324" s="216"/>
    </row>
    <row r="325" spans="5:11">
      <c r="E325" s="216"/>
      <c r="F325" s="216"/>
      <c r="G325" s="216"/>
      <c r="H325" s="216"/>
      <c r="I325" s="216"/>
      <c r="J325" s="216"/>
      <c r="K325" s="216"/>
    </row>
    <row r="326" spans="5:11">
      <c r="E326" s="216"/>
      <c r="F326" s="216"/>
      <c r="G326" s="216"/>
      <c r="H326" s="216"/>
      <c r="I326" s="216"/>
      <c r="J326" s="216"/>
      <c r="K326" s="216"/>
    </row>
    <row r="327" spans="5:11">
      <c r="E327" s="216"/>
      <c r="F327" s="216"/>
      <c r="G327" s="216"/>
      <c r="H327" s="216"/>
      <c r="I327" s="216"/>
      <c r="J327" s="216"/>
      <c r="K327" s="216"/>
    </row>
    <row r="328" spans="5:11">
      <c r="E328" s="216"/>
      <c r="F328" s="216"/>
      <c r="G328" s="216"/>
      <c r="H328" s="216"/>
      <c r="I328" s="216"/>
      <c r="J328" s="216"/>
      <c r="K328" s="216"/>
    </row>
    <row r="329" spans="5:11">
      <c r="E329" s="216"/>
      <c r="F329" s="216"/>
      <c r="G329" s="216"/>
      <c r="H329" s="216"/>
      <c r="I329" s="216"/>
      <c r="J329" s="216"/>
      <c r="K329" s="216"/>
    </row>
    <row r="330" spans="5:11">
      <c r="E330" s="216"/>
      <c r="F330" s="216"/>
      <c r="G330" s="216"/>
      <c r="H330" s="216"/>
      <c r="I330" s="216"/>
      <c r="J330" s="216"/>
      <c r="K330" s="216"/>
    </row>
    <row r="331" spans="5:11">
      <c r="E331" s="216"/>
      <c r="F331" s="216"/>
      <c r="G331" s="216"/>
      <c r="H331" s="216"/>
      <c r="I331" s="216"/>
      <c r="J331" s="216"/>
      <c r="K331" s="216"/>
    </row>
    <row r="332" spans="5:11">
      <c r="E332" s="216"/>
      <c r="F332" s="216"/>
      <c r="G332" s="216"/>
      <c r="H332" s="216"/>
      <c r="I332" s="216"/>
      <c r="J332" s="216"/>
      <c r="K332" s="216"/>
    </row>
    <row r="333" spans="5:11">
      <c r="E333" s="216"/>
      <c r="F333" s="216"/>
      <c r="G333" s="216"/>
      <c r="H333" s="216"/>
      <c r="I333" s="216"/>
      <c r="J333" s="216"/>
      <c r="K333" s="216"/>
    </row>
    <row r="334" spans="5:11">
      <c r="E334" s="216"/>
      <c r="F334" s="216"/>
      <c r="G334" s="216"/>
      <c r="H334" s="216"/>
      <c r="I334" s="216"/>
      <c r="J334" s="216"/>
      <c r="K334" s="216"/>
    </row>
    <row r="335" spans="5:11">
      <c r="E335" s="216"/>
      <c r="F335" s="216"/>
      <c r="G335" s="216"/>
      <c r="H335" s="216"/>
      <c r="I335" s="216"/>
      <c r="J335" s="216"/>
      <c r="K335" s="216"/>
    </row>
    <row r="336" spans="5:11">
      <c r="E336" s="216"/>
      <c r="F336" s="216"/>
      <c r="G336" s="216"/>
      <c r="H336" s="216"/>
      <c r="I336" s="216"/>
      <c r="J336" s="216"/>
      <c r="K336" s="216"/>
    </row>
    <row r="337" spans="5:11">
      <c r="E337" s="216"/>
      <c r="F337" s="216"/>
      <c r="G337" s="216"/>
      <c r="H337" s="216"/>
      <c r="I337" s="216"/>
      <c r="J337" s="216"/>
      <c r="K337" s="216"/>
    </row>
    <row r="338" spans="5:11">
      <c r="E338" s="216"/>
      <c r="F338" s="216"/>
      <c r="G338" s="216"/>
      <c r="H338" s="216"/>
      <c r="I338" s="216"/>
      <c r="J338" s="216"/>
      <c r="K338" s="216"/>
    </row>
    <row r="339" spans="5:11">
      <c r="E339" s="216"/>
      <c r="F339" s="216"/>
      <c r="G339" s="216"/>
      <c r="H339" s="216"/>
      <c r="I339" s="216"/>
      <c r="J339" s="216"/>
      <c r="K339" s="216"/>
    </row>
    <row r="340" spans="5:11">
      <c r="E340" s="216"/>
      <c r="F340" s="216"/>
      <c r="G340" s="216"/>
      <c r="H340" s="216"/>
      <c r="I340" s="216"/>
      <c r="J340" s="216"/>
      <c r="K340" s="216"/>
    </row>
    <row r="341" spans="5:11">
      <c r="E341" s="216"/>
      <c r="F341" s="216"/>
      <c r="G341" s="216"/>
      <c r="H341" s="216"/>
      <c r="I341" s="216"/>
      <c r="J341" s="216"/>
      <c r="K341" s="216"/>
    </row>
    <row r="342" spans="5:11">
      <c r="E342" s="216"/>
      <c r="F342" s="216"/>
      <c r="G342" s="216"/>
      <c r="H342" s="216"/>
      <c r="I342" s="216"/>
      <c r="J342" s="216"/>
      <c r="K342" s="216"/>
    </row>
    <row r="343" spans="5:11">
      <c r="E343" s="216"/>
      <c r="F343" s="216"/>
      <c r="G343" s="216"/>
      <c r="H343" s="216"/>
      <c r="I343" s="216"/>
      <c r="J343" s="216"/>
      <c r="K343" s="216"/>
    </row>
    <row r="344" spans="5:11">
      <c r="E344" s="216"/>
      <c r="F344" s="216"/>
      <c r="G344" s="216"/>
      <c r="H344" s="216"/>
      <c r="I344" s="216"/>
      <c r="J344" s="216"/>
      <c r="K344" s="216"/>
    </row>
    <row r="345" spans="5:11">
      <c r="E345" s="216"/>
      <c r="F345" s="216"/>
      <c r="G345" s="216"/>
      <c r="H345" s="216"/>
      <c r="I345" s="216"/>
      <c r="J345" s="216"/>
      <c r="K345" s="216"/>
    </row>
    <row r="346" spans="5:11">
      <c r="E346" s="216"/>
      <c r="F346" s="216"/>
      <c r="G346" s="216"/>
      <c r="H346" s="216"/>
      <c r="I346" s="216"/>
      <c r="J346" s="216"/>
      <c r="K346" s="216"/>
    </row>
    <row r="347" spans="5:11">
      <c r="E347" s="216"/>
      <c r="F347" s="216"/>
      <c r="G347" s="216"/>
      <c r="H347" s="216"/>
      <c r="I347" s="216"/>
      <c r="J347" s="216"/>
      <c r="K347" s="216"/>
    </row>
    <row r="348" spans="5:11">
      <c r="E348" s="216"/>
      <c r="F348" s="216"/>
      <c r="G348" s="216"/>
      <c r="H348" s="216"/>
      <c r="I348" s="216"/>
      <c r="J348" s="216"/>
      <c r="K348" s="216"/>
    </row>
    <row r="349" spans="5:11">
      <c r="E349" s="216"/>
      <c r="F349" s="216"/>
      <c r="G349" s="216"/>
      <c r="H349" s="216"/>
      <c r="I349" s="216"/>
      <c r="J349" s="216"/>
      <c r="K349" s="216"/>
    </row>
    <row r="350" spans="5:11">
      <c r="E350" s="216"/>
      <c r="F350" s="216"/>
      <c r="G350" s="216"/>
      <c r="H350" s="216"/>
      <c r="I350" s="216"/>
      <c r="J350" s="216"/>
      <c r="K350" s="216"/>
    </row>
    <row r="351" spans="5:11">
      <c r="E351" s="216"/>
      <c r="F351" s="216"/>
      <c r="G351" s="216"/>
      <c r="H351" s="216"/>
      <c r="I351" s="216"/>
      <c r="J351" s="216"/>
      <c r="K351" s="216"/>
    </row>
    <row r="352" spans="5:11">
      <c r="E352" s="216"/>
      <c r="F352" s="216"/>
      <c r="G352" s="216"/>
      <c r="H352" s="216"/>
      <c r="I352" s="216"/>
      <c r="J352" s="216"/>
      <c r="K352" s="216"/>
    </row>
    <row r="353" spans="5:11">
      <c r="E353" s="216"/>
      <c r="F353" s="216"/>
      <c r="G353" s="216"/>
      <c r="H353" s="216"/>
      <c r="I353" s="216"/>
      <c r="J353" s="216"/>
      <c r="K353" s="216"/>
    </row>
    <row r="354" spans="5:11">
      <c r="E354" s="216"/>
      <c r="F354" s="216"/>
      <c r="G354" s="216"/>
      <c r="H354" s="216"/>
      <c r="I354" s="216"/>
      <c r="J354" s="216"/>
      <c r="K354" s="216"/>
    </row>
    <row r="355" spans="5:11">
      <c r="E355" s="216"/>
      <c r="F355" s="216"/>
      <c r="G355" s="216"/>
      <c r="H355" s="216"/>
      <c r="I355" s="216"/>
      <c r="J355" s="216"/>
      <c r="K355" s="216"/>
    </row>
    <row r="356" spans="5:11">
      <c r="E356" s="216"/>
      <c r="F356" s="216"/>
      <c r="G356" s="216"/>
      <c r="H356" s="216"/>
      <c r="I356" s="216"/>
      <c r="J356" s="216"/>
      <c r="K356" s="216"/>
    </row>
    <row r="357" spans="5:11">
      <c r="E357" s="216"/>
      <c r="F357" s="216"/>
      <c r="G357" s="216"/>
      <c r="H357" s="216"/>
      <c r="I357" s="216"/>
      <c r="J357" s="216"/>
      <c r="K357" s="216"/>
    </row>
    <row r="358" spans="5:11">
      <c r="E358" s="216"/>
      <c r="F358" s="216"/>
      <c r="G358" s="216"/>
      <c r="H358" s="216"/>
      <c r="I358" s="216"/>
      <c r="J358" s="216"/>
      <c r="K358" s="216"/>
    </row>
    <row r="359" spans="5:11">
      <c r="E359" s="216"/>
      <c r="F359" s="216"/>
      <c r="G359" s="216"/>
      <c r="H359" s="216"/>
      <c r="I359" s="216"/>
      <c r="J359" s="216"/>
      <c r="K359" s="216"/>
    </row>
    <row r="360" spans="5:11">
      <c r="E360" s="216"/>
      <c r="F360" s="216"/>
      <c r="G360" s="216"/>
      <c r="H360" s="216"/>
      <c r="I360" s="216"/>
      <c r="J360" s="216"/>
      <c r="K360" s="216"/>
    </row>
    <row r="361" spans="5:11">
      <c r="E361" s="216"/>
      <c r="F361" s="216"/>
      <c r="G361" s="216"/>
      <c r="H361" s="216"/>
      <c r="I361" s="216"/>
      <c r="J361" s="216"/>
      <c r="K361" s="216"/>
    </row>
    <row r="362" spans="5:11">
      <c r="E362" s="216"/>
      <c r="F362" s="216"/>
      <c r="G362" s="216"/>
      <c r="H362" s="216"/>
      <c r="I362" s="216"/>
      <c r="J362" s="216"/>
      <c r="K362" s="216"/>
    </row>
    <row r="363" spans="5:11">
      <c r="E363" s="216"/>
      <c r="F363" s="216"/>
      <c r="G363" s="216"/>
      <c r="H363" s="216"/>
      <c r="I363" s="216"/>
      <c r="J363" s="216"/>
      <c r="K363" s="216"/>
    </row>
    <row r="364" spans="5:11">
      <c r="E364" s="216"/>
      <c r="F364" s="216"/>
      <c r="G364" s="216"/>
      <c r="H364" s="216"/>
      <c r="I364" s="216"/>
      <c r="J364" s="216"/>
      <c r="K364" s="216"/>
    </row>
    <row r="365" spans="5:11">
      <c r="E365" s="216"/>
      <c r="F365" s="216"/>
      <c r="G365" s="216"/>
      <c r="H365" s="216"/>
      <c r="I365" s="216"/>
      <c r="J365" s="216"/>
      <c r="K365" s="216"/>
    </row>
    <row r="366" spans="5:11">
      <c r="E366" s="216"/>
      <c r="F366" s="216"/>
      <c r="G366" s="216"/>
      <c r="H366" s="216"/>
      <c r="I366" s="216"/>
      <c r="J366" s="216"/>
      <c r="K366" s="216"/>
    </row>
    <row r="367" spans="5:11">
      <c r="E367" s="216"/>
      <c r="F367" s="216"/>
      <c r="G367" s="216"/>
      <c r="H367" s="216"/>
      <c r="I367" s="216"/>
      <c r="J367" s="216"/>
      <c r="K367" s="216"/>
    </row>
    <row r="368" spans="5:11">
      <c r="E368" s="216"/>
      <c r="F368" s="216"/>
      <c r="G368" s="216"/>
      <c r="H368" s="216"/>
      <c r="I368" s="216"/>
      <c r="J368" s="216"/>
      <c r="K368" s="216"/>
    </row>
    <row r="369" spans="5:11">
      <c r="E369" s="216"/>
      <c r="F369" s="216"/>
      <c r="G369" s="216"/>
      <c r="H369" s="216"/>
      <c r="I369" s="216"/>
      <c r="J369" s="216"/>
      <c r="K369" s="216"/>
    </row>
    <row r="370" spans="5:11">
      <c r="E370" s="216"/>
      <c r="F370" s="216"/>
      <c r="G370" s="216"/>
      <c r="H370" s="216"/>
      <c r="I370" s="216"/>
      <c r="J370" s="216"/>
      <c r="K370" s="216"/>
    </row>
    <row r="371" spans="5:11">
      <c r="E371" s="216"/>
      <c r="F371" s="216"/>
      <c r="G371" s="216"/>
      <c r="H371" s="216"/>
      <c r="I371" s="216"/>
      <c r="J371" s="216"/>
      <c r="K371" s="216"/>
    </row>
    <row r="372" spans="5:11">
      <c r="E372" s="216"/>
      <c r="F372" s="216"/>
      <c r="G372" s="216"/>
      <c r="H372" s="216"/>
      <c r="I372" s="216"/>
      <c r="J372" s="216"/>
      <c r="K372" s="216"/>
    </row>
    <row r="373" spans="5:11">
      <c r="E373" s="216"/>
      <c r="F373" s="216"/>
      <c r="G373" s="216"/>
      <c r="H373" s="216"/>
      <c r="I373" s="216"/>
      <c r="J373" s="216"/>
      <c r="K373" s="216"/>
    </row>
    <row r="374" spans="5:11">
      <c r="E374" s="216"/>
      <c r="F374" s="216"/>
      <c r="G374" s="216"/>
      <c r="H374" s="216"/>
      <c r="I374" s="216"/>
      <c r="J374" s="216"/>
      <c r="K374" s="216"/>
    </row>
    <row r="375" spans="5:11">
      <c r="E375" s="216"/>
      <c r="F375" s="216"/>
      <c r="G375" s="216"/>
      <c r="H375" s="216"/>
      <c r="I375" s="216"/>
      <c r="J375" s="216"/>
      <c r="K375" s="216"/>
    </row>
    <row r="376" spans="5:11">
      <c r="E376" s="216"/>
      <c r="F376" s="216"/>
      <c r="G376" s="216"/>
      <c r="H376" s="216"/>
      <c r="I376" s="216"/>
      <c r="J376" s="216"/>
      <c r="K376" s="216"/>
    </row>
    <row r="377" spans="5:11">
      <c r="E377" s="216"/>
      <c r="F377" s="216"/>
      <c r="G377" s="216"/>
      <c r="H377" s="216"/>
      <c r="I377" s="216"/>
      <c r="J377" s="216"/>
      <c r="K377" s="216"/>
    </row>
    <row r="378" spans="5:11">
      <c r="E378" s="216"/>
      <c r="F378" s="216"/>
      <c r="G378" s="216"/>
      <c r="H378" s="216"/>
      <c r="I378" s="216"/>
      <c r="J378" s="216"/>
      <c r="K378" s="216"/>
    </row>
    <row r="379" spans="5:11">
      <c r="E379" s="216"/>
      <c r="F379" s="216"/>
      <c r="G379" s="216"/>
      <c r="H379" s="216"/>
      <c r="I379" s="216"/>
      <c r="J379" s="216"/>
      <c r="K379" s="216"/>
    </row>
    <row r="380" spans="5:11">
      <c r="E380" s="216"/>
      <c r="F380" s="216"/>
      <c r="G380" s="216"/>
      <c r="H380" s="216"/>
      <c r="I380" s="216"/>
      <c r="J380" s="216"/>
      <c r="K380" s="216"/>
    </row>
    <row r="381" spans="5:11">
      <c r="E381" s="216"/>
      <c r="F381" s="216"/>
      <c r="G381" s="216"/>
      <c r="H381" s="216"/>
      <c r="I381" s="216"/>
      <c r="J381" s="216"/>
      <c r="K381" s="216"/>
    </row>
    <row r="382" spans="5:11">
      <c r="E382" s="216"/>
      <c r="F382" s="216"/>
      <c r="G382" s="216"/>
      <c r="H382" s="216"/>
      <c r="I382" s="216"/>
      <c r="J382" s="216"/>
      <c r="K382" s="216"/>
    </row>
    <row r="383" spans="5:11">
      <c r="E383" s="216"/>
      <c r="F383" s="216"/>
      <c r="G383" s="216"/>
      <c r="H383" s="216"/>
      <c r="I383" s="216"/>
      <c r="J383" s="216"/>
      <c r="K383" s="216"/>
    </row>
    <row r="384" spans="5:11">
      <c r="E384" s="216"/>
      <c r="F384" s="216"/>
      <c r="G384" s="216"/>
      <c r="H384" s="216"/>
      <c r="I384" s="216"/>
      <c r="J384" s="216"/>
      <c r="K384" s="216"/>
    </row>
    <row r="385" spans="5:11">
      <c r="E385" s="216"/>
      <c r="F385" s="216"/>
      <c r="G385" s="216"/>
      <c r="H385" s="216"/>
      <c r="I385" s="216"/>
      <c r="J385" s="216"/>
      <c r="K385" s="216"/>
    </row>
    <row r="386" spans="5:11">
      <c r="E386" s="216"/>
      <c r="F386" s="216"/>
      <c r="G386" s="216"/>
      <c r="H386" s="216"/>
      <c r="I386" s="216"/>
      <c r="J386" s="216"/>
      <c r="K386" s="216"/>
    </row>
    <row r="387" spans="5:11">
      <c r="E387" s="216"/>
      <c r="F387" s="216"/>
      <c r="G387" s="216"/>
      <c r="H387" s="216"/>
      <c r="I387" s="216"/>
      <c r="J387" s="216"/>
      <c r="K387" s="216"/>
    </row>
    <row r="388" spans="5:11">
      <c r="E388" s="216"/>
      <c r="F388" s="216"/>
      <c r="G388" s="216"/>
      <c r="H388" s="216"/>
      <c r="I388" s="216"/>
      <c r="J388" s="216"/>
      <c r="K388" s="216"/>
    </row>
    <row r="389" spans="5:11">
      <c r="E389" s="216"/>
      <c r="F389" s="216"/>
      <c r="G389" s="216"/>
      <c r="H389" s="216"/>
      <c r="I389" s="216"/>
      <c r="J389" s="216"/>
      <c r="K389" s="216"/>
    </row>
    <row r="390" spans="5:11">
      <c r="E390" s="216"/>
      <c r="F390" s="216"/>
      <c r="G390" s="216"/>
      <c r="H390" s="216"/>
      <c r="I390" s="216"/>
      <c r="J390" s="216"/>
      <c r="K390" s="216"/>
    </row>
    <row r="391" spans="5:11">
      <c r="E391" s="216"/>
      <c r="F391" s="216"/>
      <c r="G391" s="216"/>
      <c r="H391" s="216"/>
      <c r="I391" s="216"/>
      <c r="J391" s="216"/>
      <c r="K391" s="216"/>
    </row>
    <row r="392" spans="5:11">
      <c r="E392" s="216"/>
      <c r="F392" s="216"/>
      <c r="G392" s="216"/>
      <c r="H392" s="216"/>
      <c r="I392" s="216"/>
      <c r="J392" s="216"/>
      <c r="K392" s="216"/>
    </row>
    <row r="393" spans="5:11">
      <c r="E393" s="216"/>
      <c r="F393" s="216"/>
      <c r="G393" s="216"/>
      <c r="H393" s="216"/>
      <c r="I393" s="216"/>
      <c r="J393" s="216"/>
      <c r="K393" s="216"/>
    </row>
    <row r="394" spans="5:11">
      <c r="E394" s="216"/>
      <c r="F394" s="216"/>
      <c r="G394" s="216"/>
      <c r="H394" s="216"/>
      <c r="I394" s="216"/>
      <c r="J394" s="216"/>
      <c r="K394" s="216"/>
    </row>
    <row r="395" spans="5:11">
      <c r="E395" s="216"/>
      <c r="F395" s="216"/>
      <c r="G395" s="216"/>
      <c r="H395" s="216"/>
      <c r="I395" s="216"/>
      <c r="J395" s="216"/>
      <c r="K395" s="216"/>
    </row>
    <row r="396" spans="5:11">
      <c r="E396" s="216"/>
      <c r="F396" s="216"/>
      <c r="G396" s="216"/>
      <c r="H396" s="216"/>
      <c r="I396" s="216"/>
      <c r="J396" s="216"/>
      <c r="K396" s="216"/>
    </row>
    <row r="397" spans="5:11">
      <c r="E397" s="216"/>
      <c r="F397" s="216"/>
      <c r="G397" s="216"/>
      <c r="H397" s="216"/>
      <c r="I397" s="216"/>
      <c r="J397" s="216"/>
      <c r="K397" s="216"/>
    </row>
    <row r="398" spans="5:11">
      <c r="E398" s="216"/>
      <c r="F398" s="216"/>
      <c r="G398" s="216"/>
      <c r="H398" s="216"/>
      <c r="I398" s="216"/>
      <c r="J398" s="216"/>
      <c r="K398" s="216"/>
    </row>
    <row r="399" spans="5:11">
      <c r="E399" s="216"/>
      <c r="F399" s="216"/>
      <c r="G399" s="216"/>
      <c r="H399" s="216"/>
      <c r="I399" s="216"/>
      <c r="J399" s="216"/>
      <c r="K399" s="216"/>
    </row>
    <row r="400" spans="5:11">
      <c r="E400" s="216"/>
      <c r="F400" s="216"/>
      <c r="G400" s="216"/>
      <c r="H400" s="216"/>
      <c r="I400" s="216"/>
      <c r="J400" s="216"/>
      <c r="K400" s="216"/>
    </row>
    <row r="401" spans="5:11">
      <c r="E401" s="216"/>
      <c r="F401" s="216"/>
      <c r="G401" s="216"/>
      <c r="H401" s="216"/>
      <c r="I401" s="216"/>
      <c r="J401" s="216"/>
      <c r="K401" s="216"/>
    </row>
    <row r="402" spans="5:11">
      <c r="E402" s="216"/>
      <c r="F402" s="216"/>
      <c r="G402" s="216"/>
      <c r="H402" s="216"/>
      <c r="I402" s="216"/>
      <c r="J402" s="216"/>
      <c r="K402" s="216"/>
    </row>
    <row r="403" spans="5:11">
      <c r="E403" s="216"/>
      <c r="F403" s="216"/>
      <c r="G403" s="216"/>
      <c r="H403" s="216"/>
      <c r="I403" s="216"/>
      <c r="J403" s="216"/>
      <c r="K403" s="216"/>
    </row>
    <row r="404" spans="5:11">
      <c r="E404" s="216"/>
      <c r="F404" s="216"/>
      <c r="G404" s="216"/>
      <c r="H404" s="216"/>
      <c r="I404" s="216"/>
      <c r="J404" s="216"/>
      <c r="K404" s="216"/>
    </row>
    <row r="405" spans="5:11">
      <c r="E405" s="216"/>
      <c r="F405" s="216"/>
      <c r="G405" s="216"/>
      <c r="H405" s="216"/>
      <c r="I405" s="216"/>
      <c r="J405" s="216"/>
      <c r="K405" s="216"/>
    </row>
    <row r="406" spans="5:11">
      <c r="E406" s="216"/>
      <c r="F406" s="216"/>
      <c r="G406" s="216"/>
      <c r="H406" s="216"/>
      <c r="I406" s="216"/>
      <c r="J406" s="216"/>
      <c r="K406" s="216"/>
    </row>
    <row r="407" spans="5:11">
      <c r="E407" s="216"/>
      <c r="F407" s="216"/>
      <c r="G407" s="216"/>
      <c r="H407" s="216"/>
      <c r="I407" s="216"/>
      <c r="J407" s="216"/>
      <c r="K407" s="216"/>
    </row>
    <row r="408" spans="5:11">
      <c r="E408" s="216"/>
      <c r="F408" s="216"/>
      <c r="G408" s="216"/>
      <c r="H408" s="216"/>
      <c r="I408" s="216"/>
      <c r="J408" s="216"/>
      <c r="K408" s="216"/>
    </row>
    <row r="409" spans="5:11">
      <c r="E409" s="216"/>
      <c r="F409" s="216"/>
      <c r="G409" s="216"/>
      <c r="H409" s="216"/>
      <c r="I409" s="216"/>
      <c r="J409" s="216"/>
      <c r="K409" s="216"/>
    </row>
    <row r="410" spans="5:11">
      <c r="E410" s="216"/>
      <c r="F410" s="216"/>
      <c r="G410" s="216"/>
      <c r="H410" s="216"/>
      <c r="I410" s="216"/>
      <c r="J410" s="216"/>
      <c r="K410" s="216"/>
    </row>
    <row r="411" spans="5:11">
      <c r="E411" s="216"/>
      <c r="F411" s="216"/>
      <c r="G411" s="216"/>
      <c r="H411" s="216"/>
      <c r="I411" s="216"/>
      <c r="J411" s="216"/>
      <c r="K411" s="216"/>
    </row>
    <row r="412" spans="5:11">
      <c r="E412" s="216"/>
      <c r="F412" s="216"/>
      <c r="G412" s="216"/>
      <c r="H412" s="216"/>
      <c r="I412" s="216"/>
      <c r="J412" s="216"/>
      <c r="K412" s="216"/>
    </row>
    <row r="413" spans="5:11">
      <c r="E413" s="216"/>
      <c r="F413" s="216"/>
      <c r="G413" s="216"/>
      <c r="H413" s="216"/>
      <c r="I413" s="216"/>
      <c r="J413" s="216"/>
      <c r="K413" s="216"/>
    </row>
    <row r="414" spans="5:11">
      <c r="E414" s="216"/>
      <c r="F414" s="216"/>
      <c r="G414" s="216"/>
      <c r="H414" s="216"/>
      <c r="I414" s="216"/>
      <c r="J414" s="216"/>
      <c r="K414" s="216"/>
    </row>
    <row r="415" spans="5:11">
      <c r="E415" s="216"/>
      <c r="F415" s="216"/>
      <c r="G415" s="216"/>
      <c r="H415" s="216"/>
      <c r="I415" s="216"/>
      <c r="J415" s="216"/>
      <c r="K415" s="216"/>
    </row>
    <row r="416" spans="5:11">
      <c r="E416" s="216"/>
      <c r="F416" s="216"/>
      <c r="G416" s="216"/>
      <c r="H416" s="216"/>
      <c r="I416" s="216"/>
      <c r="J416" s="216"/>
      <c r="K416" s="216"/>
    </row>
    <row r="417" spans="5:11">
      <c r="E417" s="216"/>
      <c r="F417" s="216"/>
      <c r="G417" s="216"/>
      <c r="H417" s="216"/>
      <c r="I417" s="216"/>
      <c r="J417" s="216"/>
      <c r="K417" s="216"/>
    </row>
  </sheetData>
  <sheetProtection selectLockedCells="1" selectUnlockedCells="1"/>
  <mergeCells count="77">
    <mergeCell ref="A282:D282"/>
    <mergeCell ref="A283:D283"/>
    <mergeCell ref="A284:D284"/>
    <mergeCell ref="A285:D285"/>
    <mergeCell ref="A286:D286"/>
    <mergeCell ref="A281:D281"/>
    <mergeCell ref="A270:D270"/>
    <mergeCell ref="A271:K271"/>
    <mergeCell ref="A272:D272"/>
    <mergeCell ref="A273:D273"/>
    <mergeCell ref="A274:D274"/>
    <mergeCell ref="A275:D275"/>
    <mergeCell ref="A276:K276"/>
    <mergeCell ref="A277:D277"/>
    <mergeCell ref="A278:D278"/>
    <mergeCell ref="A279:D279"/>
    <mergeCell ref="A280:D280"/>
    <mergeCell ref="A269:D269"/>
    <mergeCell ref="A255:D255"/>
    <mergeCell ref="B256:K256"/>
    <mergeCell ref="A260:D260"/>
    <mergeCell ref="A261:D261"/>
    <mergeCell ref="A262:K262"/>
    <mergeCell ref="A263:K263"/>
    <mergeCell ref="A264:D264"/>
    <mergeCell ref="A265:D265"/>
    <mergeCell ref="A266:D266"/>
    <mergeCell ref="A267:K267"/>
    <mergeCell ref="A268:D268"/>
    <mergeCell ref="B211:K211"/>
    <mergeCell ref="D162:K162"/>
    <mergeCell ref="D165:K165"/>
    <mergeCell ref="D171:K171"/>
    <mergeCell ref="D176:K176"/>
    <mergeCell ref="D183:K183"/>
    <mergeCell ref="D191:K191"/>
    <mergeCell ref="D192:K192"/>
    <mergeCell ref="D199:K199"/>
    <mergeCell ref="D200:K200"/>
    <mergeCell ref="D206:K206"/>
    <mergeCell ref="A210:D210"/>
    <mergeCell ref="D155:K155"/>
    <mergeCell ref="D88:K88"/>
    <mergeCell ref="D93:K93"/>
    <mergeCell ref="D99:K99"/>
    <mergeCell ref="D104:K104"/>
    <mergeCell ref="D111:K111"/>
    <mergeCell ref="D120:K120"/>
    <mergeCell ref="D126:K126"/>
    <mergeCell ref="D130:K130"/>
    <mergeCell ref="D136:K136"/>
    <mergeCell ref="D142:K142"/>
    <mergeCell ref="D148:K148"/>
    <mergeCell ref="D83:K83"/>
    <mergeCell ref="B31:K31"/>
    <mergeCell ref="A35:D35"/>
    <mergeCell ref="A36:D36"/>
    <mergeCell ref="A37:K37"/>
    <mergeCell ref="B38:K38"/>
    <mergeCell ref="D39:K39"/>
    <mergeCell ref="D53:K53"/>
    <mergeCell ref="D57:K57"/>
    <mergeCell ref="D65:K65"/>
    <mergeCell ref="D71:K71"/>
    <mergeCell ref="D78:K78"/>
    <mergeCell ref="A30:D30"/>
    <mergeCell ref="A4:K4"/>
    <mergeCell ref="A5:K5"/>
    <mergeCell ref="A6:K6"/>
    <mergeCell ref="A7:K7"/>
    <mergeCell ref="A10:K10"/>
    <mergeCell ref="A11:K11"/>
    <mergeCell ref="A12:K12"/>
    <mergeCell ref="A14:K14"/>
    <mergeCell ref="B15:K15"/>
    <mergeCell ref="A26:D26"/>
    <mergeCell ref="B27:K27"/>
  </mergeCells>
  <printOptions horizontalCentered="1"/>
  <pageMargins left="0.59055118110236227" right="0.19685039370078741" top="0.19685039370078741" bottom="0.39370078740157483" header="0.51181102362204722" footer="0.19685039370078741"/>
  <pageSetup paperSize="9" scale="94" firstPageNumber="0" orientation="landscape" horizontalDpi="300" verticalDpi="300" r:id="rId1"/>
  <headerFooter alignWithMargins="0">
    <oddFooter>&amp;C&amp;8Návrh rozpočtu obce na rok 2016 podľa čerpania v rokoch 2013, 2014 a očakávanej skutočnosti 2015 &amp;R&amp;8str. &amp;P z &amp;N</oddFooter>
  </headerFooter>
  <rowBreaks count="7" manualBreakCount="7">
    <brk id="8" max="16383" man="1"/>
    <brk id="36" max="16383" man="1"/>
    <brk id="103" max="16383" man="1"/>
    <brk id="161" max="16383" man="1"/>
    <brk id="210" max="16383" man="1"/>
    <brk id="249" max="10" man="1"/>
    <brk id="2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Finančný_rozpočet_2015-2018_</vt:lpstr>
      <vt:lpstr>Finančný_rozpočet_2013 - 2016</vt:lpstr>
      <vt:lpstr>'Finančný_rozpočet_2013 - 2016'!Názvy_tlače</vt:lpstr>
      <vt:lpstr>'Finančný_rozpočet_2015-2018_'!Názvy_tlače</vt:lpstr>
      <vt:lpstr>'Finančný_rozpočet_2013 - 2016'!Oblasť_tlače</vt:lpstr>
      <vt:lpstr>'Finančný_rozpočet_2015-2018_'!Oblasť_tlače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pc-spravca</cp:lastModifiedBy>
  <cp:lastPrinted>2015-12-14T09:46:44Z</cp:lastPrinted>
  <dcterms:created xsi:type="dcterms:W3CDTF">2015-11-14T16:30:07Z</dcterms:created>
  <dcterms:modified xsi:type="dcterms:W3CDTF">2016-03-29T09:28:55Z</dcterms:modified>
</cp:coreProperties>
</file>